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\Desktop\"/>
    </mc:Choice>
  </mc:AlternateContent>
  <xr:revisionPtr revIDLastSave="0" documentId="13_ncr:1_{BAD425E8-41D0-416C-8453-D438D2120D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3" i="1"/>
  <c r="D62" i="1"/>
  <c r="D61" i="1"/>
  <c r="F56" i="1"/>
  <c r="E56" i="1"/>
  <c r="F55" i="1"/>
  <c r="E55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</calcChain>
</file>

<file path=xl/sharedStrings.xml><?xml version="1.0" encoding="utf-8"?>
<sst xmlns="http://schemas.openxmlformats.org/spreadsheetml/2006/main" count="110" uniqueCount="81">
  <si>
    <t>INFORMACE:</t>
  </si>
  <si>
    <r>
      <t xml:space="preserve">§ </t>
    </r>
    <r>
      <rPr>
        <sz val="11"/>
        <rFont val="Segoe UI"/>
        <family val="2"/>
        <charset val="238"/>
      </rPr>
      <t xml:space="preserve">Tato tabulka slouží jako pomocný nástroj k plnění povinností v souvislosti s přílohou č. 19b k vyhlášce
č. 428/2001 Sb., která slouží k plnění povinnosti zveřejnit </t>
    </r>
    <r>
      <rPr>
        <b/>
        <sz val="11"/>
        <rFont val="Segoe UI"/>
        <family val="2"/>
        <charset val="238"/>
      </rPr>
      <t>nákladové položky na 1 000 litrů</t>
    </r>
    <r>
      <rPr>
        <sz val="11"/>
        <rFont val="Segoe UI"/>
        <family val="2"/>
        <charset val="238"/>
      </rPr>
      <t xml:space="preserve"> z plánové kalkulace. Tabulka přepočítává hodnoty z listu "Plánová kalkulace" na 1 000 litrů, tj. 1 m</t>
    </r>
    <r>
      <rPr>
        <vertAlign val="superscript"/>
        <sz val="11"/>
        <rFont val="Segoe UI"/>
        <family val="2"/>
        <charset val="238"/>
      </rPr>
      <t>3</t>
    </r>
    <r>
      <rPr>
        <sz val="11"/>
        <rFont val="Segoe UI"/>
        <family val="2"/>
        <charset val="238"/>
      </rPr>
      <t xml:space="preserve">. </t>
    </r>
  </si>
  <si>
    <r>
      <t xml:space="preserve">§ </t>
    </r>
    <r>
      <rPr>
        <sz val="11"/>
        <rFont val="Segoe UI"/>
        <family val="2"/>
        <charset val="238"/>
      </rPr>
      <t xml:space="preserve">Vlastník nebo provozovatel má </t>
    </r>
    <r>
      <rPr>
        <b/>
        <sz val="11"/>
        <rFont val="Segoe UI"/>
        <family val="2"/>
        <charset val="238"/>
      </rPr>
      <t>povinnost zveřejnit</t>
    </r>
    <r>
      <rPr>
        <sz val="11"/>
        <rFont val="Segoe UI"/>
        <family val="2"/>
        <charset val="238"/>
      </rPr>
      <t xml:space="preserve"> na internetové stránce nebo způsobem v místě obvyklým dle § 36a odst. 1 písm. j) vyhlášky č. 428/2001 Sb. údaje v rozsahu přílohy č. 19b.</t>
    </r>
  </si>
  <si>
    <t>Legenda:</t>
  </si>
  <si>
    <t>buňka k vyplnění</t>
  </si>
  <si>
    <t>hodnoty se načítají z listu "Identifikace"</t>
  </si>
  <si>
    <t>x</t>
  </si>
  <si>
    <t xml:space="preserve">hodnota "x" znamená, že na příslušném řádku, resp. řádcích v Plánové kalkulaci nebyly vyplněné žádné hodnoty </t>
  </si>
  <si>
    <t>a výpočet nemohl být proveden</t>
  </si>
  <si>
    <t>Příloha č. 19b k vyhlášce č. 428/2001 Sb.</t>
  </si>
  <si>
    <t>KALKULACE CENY VODY 
PRO KALENDÁŘNÍ ROK 2026 
v členění jednotkových nákladů</t>
  </si>
  <si>
    <t>PRO OBLAST (LOKALITU):</t>
  </si>
  <si>
    <t>Heřmaneč</t>
  </si>
  <si>
    <t>Tabulka č. 1</t>
  </si>
  <si>
    <t>I.</t>
  </si>
  <si>
    <t>Příjemce vodného a stočného - název</t>
  </si>
  <si>
    <t>Obec Heřmaneč</t>
  </si>
  <si>
    <t>Příjemce vodného a stočného - IČO</t>
  </si>
  <si>
    <t>II.</t>
  </si>
  <si>
    <t>Provozovatel - název</t>
  </si>
  <si>
    <t>Provozovatel - IČO</t>
  </si>
  <si>
    <t>III.</t>
  </si>
  <si>
    <t>Vlastník - název</t>
  </si>
  <si>
    <t>Vlastník - IČO</t>
  </si>
  <si>
    <t>Řádek</t>
  </si>
  <si>
    <r>
      <t>Kalkulační položky v Kč/m</t>
    </r>
    <r>
      <rPr>
        <b/>
        <vertAlign val="superscript"/>
        <sz val="10"/>
        <rFont val="Segoe UI"/>
        <family val="2"/>
        <charset val="238"/>
      </rPr>
      <t>3</t>
    </r>
    <r>
      <rPr>
        <b/>
        <sz val="10"/>
        <rFont val="Segoe UI"/>
        <family val="2"/>
        <charset val="238"/>
      </rPr>
      <t xml:space="preserve"> (tedy v Kč na 1 000 litrů)</t>
    </r>
  </si>
  <si>
    <t xml:space="preserve">Měrná
jednotka </t>
  </si>
  <si>
    <t>Voda pitná</t>
  </si>
  <si>
    <t>Voda odpadní</t>
  </si>
  <si>
    <t>Kalkulace</t>
  </si>
  <si>
    <t>1.</t>
  </si>
  <si>
    <t>Materiál</t>
  </si>
  <si>
    <r>
      <t>Kč/m</t>
    </r>
    <r>
      <rPr>
        <vertAlign val="superscript"/>
        <sz val="10"/>
        <rFont val="Segoe UI"/>
        <family val="2"/>
        <charset val="238"/>
      </rPr>
      <t>3</t>
    </r>
  </si>
  <si>
    <t>2.</t>
  </si>
  <si>
    <t>Energie</t>
  </si>
  <si>
    <t>3.</t>
  </si>
  <si>
    <t>Osobní náklady</t>
  </si>
  <si>
    <t>4.</t>
  </si>
  <si>
    <r>
      <t>Ostatní přímé náklady</t>
    </r>
    <r>
      <rPr>
        <vertAlign val="superscript"/>
        <sz val="10"/>
        <color theme="1"/>
        <rFont val="Segoe UI"/>
        <family val="2"/>
        <charset val="238"/>
      </rPr>
      <t>1)</t>
    </r>
  </si>
  <si>
    <t>5.</t>
  </si>
  <si>
    <t>Jiné provozní náklady</t>
  </si>
  <si>
    <t>6.</t>
  </si>
  <si>
    <t>Finanční náklady</t>
  </si>
  <si>
    <t>7.</t>
  </si>
  <si>
    <t>Ostatní výnosy</t>
  </si>
  <si>
    <t>8.</t>
  </si>
  <si>
    <t>Výrobní režie</t>
  </si>
  <si>
    <t>9.</t>
  </si>
  <si>
    <t>Správní režie</t>
  </si>
  <si>
    <t>11.</t>
  </si>
  <si>
    <t>Jednotkové náklady z úplných vlastních nákladů</t>
  </si>
  <si>
    <r>
      <t>Kč/m</t>
    </r>
    <r>
      <rPr>
        <b/>
        <vertAlign val="superscript"/>
        <sz val="10"/>
        <rFont val="Segoe UI"/>
        <family val="2"/>
        <charset val="238"/>
      </rPr>
      <t>3</t>
    </r>
  </si>
  <si>
    <t>12.</t>
  </si>
  <si>
    <t>Vyrovnávací položky</t>
  </si>
  <si>
    <t>12.1</t>
  </si>
  <si>
    <t>Vyrovnávací položka z roku t-2 podle platných pravidel cenové regulace</t>
  </si>
  <si>
    <t>12.2</t>
  </si>
  <si>
    <t>Finanční vypořádání rozdílu kalkulací prováděných podle metodiky Operačního programu Životní prostředí</t>
  </si>
  <si>
    <t>14.</t>
  </si>
  <si>
    <t>Kalkulační zisk/ztráta</t>
  </si>
  <si>
    <t>16.</t>
  </si>
  <si>
    <t>– z ř. 14 prostředky na obnovu infrastrukturního majetku</t>
  </si>
  <si>
    <t>17.</t>
  </si>
  <si>
    <t>– zisk k použití/ztráta</t>
  </si>
  <si>
    <t>20.</t>
  </si>
  <si>
    <t>UPLATŇOVANÁ CENA pro vodné, stočné bez DPH</t>
  </si>
  <si>
    <t>21.</t>
  </si>
  <si>
    <t>UPLATŇOVANÁ CENA pro vodné, stočné + DPH</t>
  </si>
  <si>
    <t>1) Jedná se zejména o kalkulační položky umožňující reprodukci vodohospodářského majetku - odpisy, obnovující opravy infrastrukturního majetku a pachtovné nebo nájemné infrastrukturního majetku.</t>
  </si>
  <si>
    <t>Tabulka č. 2</t>
  </si>
  <si>
    <t>Měrná jednotka</t>
  </si>
  <si>
    <t>25.</t>
  </si>
  <si>
    <t>UPLATŇOVANÁ CENA pohyblivé složky</t>
  </si>
  <si>
    <t>26.</t>
  </si>
  <si>
    <t>UPLATŇOVANÁ CENA pohyblivé složky + DPH</t>
  </si>
  <si>
    <t>UPLATŇOVANÁ CENA pevné složky za odběrné místo</t>
  </si>
  <si>
    <t>UPLATŇOVANÁ CENA pevné složky za odběrné místo + DPH</t>
  </si>
  <si>
    <t>Vypracoval - jméno a příjmení:</t>
  </si>
  <si>
    <t>Telefon:</t>
  </si>
  <si>
    <t>E-mail: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</si>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</sst>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&quot; &quot;000"/>
    <numFmt numFmtId="165" formatCode="000&quot; &quot;00&quot; &quot;000"/>
    <numFmt numFmtId="166" formatCode="#,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sz val="10"/>
      <name val="Segoe UI"/>
      <family val="2"/>
      <charset val="238"/>
    </font>
    <font>
      <u/>
      <sz val="12"/>
      <name val="Segoe UI"/>
      <family val="2"/>
      <charset val="238"/>
    </font>
    <font>
      <u/>
      <sz val="11"/>
      <name val="Segoe UI"/>
      <family val="2"/>
      <charset val="238"/>
    </font>
    <font>
      <sz val="11"/>
      <name val="Wingdings"/>
      <family val="2"/>
      <charset val="2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vertAlign val="superscript"/>
      <sz val="11"/>
      <name val="Segoe UI"/>
      <family val="2"/>
      <charset val="238"/>
    </font>
    <font>
      <sz val="10"/>
      <color rgb="FFFF00FF"/>
      <name val="Segoe UI"/>
      <family val="2"/>
      <charset val="238"/>
    </font>
    <font>
      <sz val="10"/>
      <name val="Wingdings"/>
      <family val="2"/>
      <charset val="2"/>
    </font>
    <font>
      <sz val="12"/>
      <color theme="1"/>
      <name val="Segoe UI"/>
      <family val="2"/>
      <charset val="238"/>
    </font>
    <font>
      <sz val="11"/>
      <color theme="1"/>
      <name val="Wingdings"/>
      <family val="2"/>
      <charset val="2"/>
    </font>
    <font>
      <b/>
      <sz val="11"/>
      <color theme="1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6"/>
      <name val="Segoe UI"/>
      <family val="2"/>
      <charset val="238"/>
    </font>
    <font>
      <sz val="12"/>
      <name val="Segoe UI"/>
      <family val="2"/>
      <charset val="238"/>
    </font>
    <font>
      <sz val="9"/>
      <color rgb="FFFF00FF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4"/>
      <name val="Segoe UI"/>
      <family val="2"/>
      <charset val="238"/>
    </font>
    <font>
      <b/>
      <sz val="9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vertAlign val="superscript"/>
      <sz val="10"/>
      <name val="Segoe UI"/>
      <family val="2"/>
      <charset val="238"/>
    </font>
    <font>
      <vertAlign val="superscript"/>
      <sz val="10"/>
      <name val="Segoe UI"/>
      <family val="2"/>
      <charset val="238"/>
    </font>
    <font>
      <vertAlign val="superscript"/>
      <sz val="10"/>
      <color theme="1"/>
      <name val="Segoe UI"/>
      <family val="2"/>
      <charset val="238"/>
    </font>
    <font>
      <u/>
      <sz val="10"/>
      <name val="Segoe UI"/>
      <family val="2"/>
      <charset val="238"/>
    </font>
    <font>
      <sz val="10"/>
      <name val="Calibri"/>
      <family val="2"/>
      <charset val="238"/>
    </font>
    <font>
      <i/>
      <sz val="10"/>
      <name val="Segoe UI"/>
      <family val="2"/>
      <charset val="238"/>
    </font>
    <font>
      <sz val="11"/>
      <color rgb="FFFF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159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/>
    </xf>
    <xf numFmtId="0" fontId="3" fillId="2" borderId="0" xfId="1" applyFont="1" applyFill="1" applyAlignment="1">
      <alignment vertical="center"/>
    </xf>
    <xf numFmtId="0" fontId="4" fillId="2" borderId="0" xfId="1" applyFont="1" applyFill="1"/>
    <xf numFmtId="0" fontId="2" fillId="0" borderId="0" xfId="1" applyFont="1"/>
    <xf numFmtId="0" fontId="5" fillId="2" borderId="0" xfId="1" applyFont="1" applyFill="1"/>
    <xf numFmtId="0" fontId="6" fillId="3" borderId="1" xfId="1" applyFont="1" applyFill="1" applyBorder="1" applyAlignment="1">
      <alignment horizontal="left"/>
    </xf>
    <xf numFmtId="0" fontId="7" fillId="3" borderId="2" xfId="1" applyFont="1" applyFill="1" applyBorder="1"/>
    <xf numFmtId="0" fontId="7" fillId="3" borderId="3" xfId="1" applyFont="1" applyFill="1" applyBorder="1"/>
    <xf numFmtId="0" fontId="8" fillId="3" borderId="4" xfId="1" applyFont="1" applyFill="1" applyBorder="1" applyAlignment="1">
      <alignment horizontal="justify" vertical="center" wrapText="1"/>
    </xf>
    <xf numFmtId="0" fontId="8" fillId="3" borderId="0" xfId="1" applyFont="1" applyFill="1" applyAlignment="1">
      <alignment horizontal="justify" vertical="center" wrapText="1"/>
    </xf>
    <xf numFmtId="0" fontId="8" fillId="3" borderId="5" xfId="1" applyFont="1" applyFill="1" applyBorder="1" applyAlignment="1">
      <alignment horizontal="justify" vertical="center" wrapText="1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top"/>
    </xf>
    <xf numFmtId="0" fontId="8" fillId="3" borderId="6" xfId="1" applyFont="1" applyFill="1" applyBorder="1" applyAlignment="1">
      <alignment horizontal="justify" vertical="center" wrapText="1"/>
    </xf>
    <xf numFmtId="0" fontId="8" fillId="3" borderId="7" xfId="1" applyFont="1" applyFill="1" applyBorder="1" applyAlignment="1">
      <alignment horizontal="justify" vertical="center" wrapText="1"/>
    </xf>
    <xf numFmtId="0" fontId="8" fillId="3" borderId="8" xfId="1" applyFont="1" applyFill="1" applyBorder="1" applyAlignment="1">
      <alignment horizontal="justify" vertical="center" wrapText="1"/>
    </xf>
    <xf numFmtId="0" fontId="12" fillId="2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4" fillId="0" borderId="0" xfId="1" applyFont="1"/>
    <xf numFmtId="0" fontId="15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center" wrapText="1"/>
    </xf>
    <xf numFmtId="0" fontId="15" fillId="0" borderId="0" xfId="1" applyFont="1" applyAlignment="1">
      <alignment vertical="center" wrapText="1"/>
    </xf>
    <xf numFmtId="0" fontId="16" fillId="2" borderId="0" xfId="1" applyFont="1" applyFill="1" applyAlignment="1">
      <alignment horizontal="left" vertical="center"/>
    </xf>
    <xf numFmtId="0" fontId="17" fillId="2" borderId="0" xfId="2" applyFill="1"/>
    <xf numFmtId="0" fontId="2" fillId="4" borderId="9" xfId="1" applyFont="1" applyFill="1" applyBorder="1" applyAlignment="1">
      <alignment horizontal="left"/>
    </xf>
    <xf numFmtId="0" fontId="2" fillId="0" borderId="9" xfId="1" applyFont="1" applyBorder="1" applyAlignment="1">
      <alignment horizontal="left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2" fillId="2" borderId="9" xfId="1" applyFont="1" applyFill="1" applyBorder="1" applyAlignment="1">
      <alignment horizontal="center"/>
    </xf>
    <xf numFmtId="0" fontId="9" fillId="2" borderId="0" xfId="1" applyFont="1" applyFill="1"/>
    <xf numFmtId="0" fontId="2" fillId="2" borderId="2" xfId="1" applyFont="1" applyFill="1" applyBorder="1" applyAlignment="1">
      <alignment horizontal="center"/>
    </xf>
    <xf numFmtId="0" fontId="5" fillId="2" borderId="0" xfId="1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right" vertical="center" wrapText="1"/>
    </xf>
    <xf numFmtId="0" fontId="5" fillId="4" borderId="10" xfId="1" applyFont="1" applyFill="1" applyBorder="1" applyAlignment="1" applyProtection="1">
      <alignment horizontal="left" vertical="center"/>
      <protection locked="0"/>
    </xf>
    <xf numFmtId="0" fontId="5" fillId="4" borderId="11" xfId="1" applyFont="1" applyFill="1" applyBorder="1" applyAlignment="1" applyProtection="1">
      <alignment horizontal="left" vertical="center"/>
      <protection locked="0"/>
    </xf>
    <xf numFmtId="0" fontId="20" fillId="2" borderId="5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right" vertical="center" wrapText="1"/>
    </xf>
    <xf numFmtId="0" fontId="19" fillId="2" borderId="7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vertical="center" wrapText="1"/>
    </xf>
    <xf numFmtId="164" fontId="5" fillId="4" borderId="12" xfId="1" applyNumberFormat="1" applyFont="1" applyFill="1" applyBorder="1" applyAlignment="1" applyProtection="1">
      <alignment horizontal="left" vertical="center"/>
      <protection locked="0"/>
    </xf>
    <xf numFmtId="164" fontId="5" fillId="4" borderId="13" xfId="1" applyNumberFormat="1" applyFont="1" applyFill="1" applyBorder="1" applyAlignment="1" applyProtection="1">
      <alignment horizontal="left" vertical="center"/>
      <protection locked="0"/>
    </xf>
    <xf numFmtId="164" fontId="5" fillId="4" borderId="14" xfId="1" applyNumberFormat="1" applyFont="1" applyFill="1" applyBorder="1" applyAlignment="1" applyProtection="1">
      <alignment horizontal="left" vertical="center"/>
      <protection locked="0"/>
    </xf>
    <xf numFmtId="0" fontId="12" fillId="2" borderId="0" xfId="2" applyFont="1" applyFill="1" applyBorder="1" applyAlignment="1" applyProtection="1">
      <alignment horizontal="center" vertical="center"/>
    </xf>
    <xf numFmtId="165" fontId="5" fillId="4" borderId="15" xfId="1" applyNumberFormat="1" applyFont="1" applyFill="1" applyBorder="1" applyAlignment="1" applyProtection="1">
      <alignment horizontal="left" vertical="center"/>
      <protection locked="0"/>
    </xf>
    <xf numFmtId="165" fontId="5" fillId="4" borderId="16" xfId="1" applyNumberFormat="1" applyFont="1" applyFill="1" applyBorder="1" applyAlignment="1" applyProtection="1">
      <alignment horizontal="left" vertical="center"/>
      <protection locked="0"/>
    </xf>
    <xf numFmtId="165" fontId="5" fillId="4" borderId="17" xfId="1" applyNumberFormat="1" applyFont="1" applyFill="1" applyBorder="1" applyAlignment="1" applyProtection="1">
      <alignment horizontal="left" vertical="center"/>
      <protection locked="0"/>
    </xf>
    <xf numFmtId="0" fontId="22" fillId="2" borderId="0" xfId="2" applyFont="1" applyFill="1" applyBorder="1" applyAlignment="1" applyProtection="1">
      <alignment horizontal="center" vertical="center"/>
    </xf>
    <xf numFmtId="164" fontId="5" fillId="4" borderId="15" xfId="1" applyNumberFormat="1" applyFont="1" applyFill="1" applyBorder="1" applyAlignment="1" applyProtection="1">
      <alignment horizontal="left" vertical="center"/>
      <protection locked="0"/>
    </xf>
    <xf numFmtId="164" fontId="5" fillId="4" borderId="16" xfId="1" applyNumberFormat="1" applyFont="1" applyFill="1" applyBorder="1" applyAlignment="1" applyProtection="1">
      <alignment horizontal="left" vertical="center"/>
      <protection locked="0"/>
    </xf>
    <xf numFmtId="164" fontId="5" fillId="4" borderId="17" xfId="1" applyNumberFormat="1" applyFont="1" applyFill="1" applyBorder="1" applyAlignment="1" applyProtection="1">
      <alignment horizontal="left" vertical="center"/>
      <protection locked="0"/>
    </xf>
    <xf numFmtId="165" fontId="5" fillId="4" borderId="18" xfId="1" applyNumberFormat="1" applyFont="1" applyFill="1" applyBorder="1" applyAlignment="1" applyProtection="1">
      <alignment horizontal="left" vertical="center"/>
      <protection locked="0"/>
    </xf>
    <xf numFmtId="165" fontId="5" fillId="4" borderId="19" xfId="1" applyNumberFormat="1" applyFont="1" applyFill="1" applyBorder="1" applyAlignment="1" applyProtection="1">
      <alignment horizontal="left" vertical="center"/>
      <protection locked="0"/>
    </xf>
    <xf numFmtId="165" fontId="5" fillId="4" borderId="20" xfId="1" applyNumberFormat="1" applyFont="1" applyFill="1" applyBorder="1" applyAlignment="1" applyProtection="1">
      <alignment horizontal="left" vertical="center"/>
      <protection locked="0"/>
    </xf>
    <xf numFmtId="0" fontId="23" fillId="2" borderId="0" xfId="1" applyFont="1" applyFill="1" applyAlignment="1">
      <alignment horizontal="left" vertical="center"/>
    </xf>
    <xf numFmtId="0" fontId="24" fillId="2" borderId="12" xfId="1" applyFont="1" applyFill="1" applyBorder="1" applyAlignment="1">
      <alignment horizontal="center" vertical="center" wrapText="1"/>
    </xf>
    <xf numFmtId="0" fontId="21" fillId="2" borderId="13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 applyProtection="1">
      <alignment horizontal="center" vertical="center" wrapText="1"/>
      <protection locked="0"/>
    </xf>
    <xf numFmtId="0" fontId="24" fillId="2" borderId="14" xfId="1" applyFont="1" applyFill="1" applyBorder="1" applyAlignment="1" applyProtection="1">
      <alignment horizontal="center" vertical="center" wrapText="1"/>
      <protection locked="0"/>
    </xf>
    <xf numFmtId="0" fontId="24" fillId="2" borderId="15" xfId="1" applyFont="1" applyFill="1" applyBorder="1" applyAlignment="1">
      <alignment horizontal="center" vertical="center" wrapText="1"/>
    </xf>
    <xf numFmtId="0" fontId="24" fillId="2" borderId="16" xfId="1" applyFont="1" applyFill="1" applyBorder="1" applyAlignment="1">
      <alignment horizontal="center" vertical="center" wrapText="1"/>
    </xf>
    <xf numFmtId="0" fontId="21" fillId="2" borderId="16" xfId="1" applyFont="1" applyFill="1" applyBorder="1" applyAlignment="1">
      <alignment horizontal="center" vertical="center" wrapText="1"/>
    </xf>
    <xf numFmtId="0" fontId="21" fillId="2" borderId="16" xfId="1" applyFont="1" applyFill="1" applyBorder="1" applyAlignment="1">
      <alignment horizontal="center" vertical="center" wrapText="1"/>
    </xf>
    <xf numFmtId="0" fontId="21" fillId="2" borderId="17" xfId="1" applyFont="1" applyFill="1" applyBorder="1" applyAlignment="1">
      <alignment horizontal="center" vertical="center" wrapText="1"/>
    </xf>
    <xf numFmtId="0" fontId="24" fillId="2" borderId="21" xfId="1" applyFont="1" applyFill="1" applyBorder="1" applyAlignment="1">
      <alignment horizontal="center" vertical="center" wrapText="1"/>
    </xf>
    <xf numFmtId="0" fontId="24" fillId="2" borderId="22" xfId="1" applyFont="1" applyFill="1" applyBorder="1" applyAlignment="1">
      <alignment horizontal="center" vertical="center" wrapText="1"/>
    </xf>
    <xf numFmtId="0" fontId="21" fillId="2" borderId="22" xfId="1" applyFont="1" applyFill="1" applyBorder="1" applyAlignment="1">
      <alignment horizontal="center" vertical="center" wrapText="1"/>
    </xf>
    <xf numFmtId="0" fontId="24" fillId="2" borderId="22" xfId="1" applyFont="1" applyFill="1" applyBorder="1" applyAlignment="1">
      <alignment horizontal="center" vertical="center" wrapText="1"/>
    </xf>
    <xf numFmtId="0" fontId="24" fillId="2" borderId="23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vertical="center" wrapText="1"/>
    </xf>
    <xf numFmtId="0" fontId="5" fillId="2" borderId="24" xfId="1" applyFont="1" applyFill="1" applyBorder="1" applyAlignment="1">
      <alignment horizontal="center" vertical="center" wrapText="1"/>
    </xf>
    <xf numFmtId="4" fontId="5" fillId="2" borderId="12" xfId="1" applyNumberFormat="1" applyFont="1" applyFill="1" applyBorder="1" applyAlignment="1">
      <alignment horizontal="right" vertical="center" wrapText="1" indent="4"/>
    </xf>
    <xf numFmtId="4" fontId="5" fillId="2" borderId="14" xfId="1" applyNumberFormat="1" applyFont="1" applyFill="1" applyBorder="1" applyAlignment="1">
      <alignment horizontal="right" vertical="center" wrapText="1" indent="4"/>
    </xf>
    <xf numFmtId="0" fontId="5" fillId="2" borderId="0" xfId="1" applyFont="1" applyFill="1" applyAlignment="1">
      <alignment vertical="center"/>
    </xf>
    <xf numFmtId="0" fontId="3" fillId="2" borderId="15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vertical="center" wrapText="1"/>
    </xf>
    <xf numFmtId="0" fontId="5" fillId="2" borderId="25" xfId="1" applyFont="1" applyFill="1" applyBorder="1" applyAlignment="1">
      <alignment horizontal="center" vertical="center" wrapText="1"/>
    </xf>
    <xf numFmtId="4" fontId="5" fillId="2" borderId="15" xfId="1" applyNumberFormat="1" applyFont="1" applyFill="1" applyBorder="1" applyAlignment="1">
      <alignment horizontal="right" vertical="center" wrapText="1" indent="4"/>
    </xf>
    <xf numFmtId="4" fontId="5" fillId="2" borderId="17" xfId="1" applyNumberFormat="1" applyFont="1" applyFill="1" applyBorder="1" applyAlignment="1">
      <alignment horizontal="right" vertical="center" wrapText="1" indent="4"/>
    </xf>
    <xf numFmtId="0" fontId="5" fillId="2" borderId="15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vertical="center" wrapText="1"/>
    </xf>
    <xf numFmtId="4" fontId="5" fillId="2" borderId="15" xfId="1" applyNumberFormat="1" applyFont="1" applyFill="1" applyBorder="1" applyAlignment="1" applyProtection="1">
      <alignment horizontal="right" vertical="center" wrapText="1" indent="4"/>
      <protection locked="0"/>
    </xf>
    <xf numFmtId="4" fontId="5" fillId="2" borderId="17" xfId="1" applyNumberFormat="1" applyFont="1" applyFill="1" applyBorder="1" applyAlignment="1" applyProtection="1">
      <alignment horizontal="right" vertical="center" wrapText="1" indent="4"/>
      <protection locked="0"/>
    </xf>
    <xf numFmtId="0" fontId="21" fillId="2" borderId="15" xfId="1" applyFont="1" applyFill="1" applyBorder="1" applyAlignment="1">
      <alignment horizontal="left" vertical="center" wrapText="1"/>
    </xf>
    <xf numFmtId="0" fontId="21" fillId="2" borderId="16" xfId="1" applyFont="1" applyFill="1" applyBorder="1" applyAlignment="1">
      <alignment vertical="center" wrapText="1"/>
    </xf>
    <xf numFmtId="0" fontId="21" fillId="2" borderId="25" xfId="1" applyFont="1" applyFill="1" applyBorder="1" applyAlignment="1">
      <alignment horizontal="center" vertical="center" wrapText="1"/>
    </xf>
    <xf numFmtId="4" fontId="21" fillId="2" borderId="15" xfId="1" applyNumberFormat="1" applyFont="1" applyFill="1" applyBorder="1" applyAlignment="1" applyProtection="1">
      <alignment horizontal="right" vertical="center" wrapText="1" indent="4"/>
      <protection locked="0"/>
    </xf>
    <xf numFmtId="4" fontId="21" fillId="2" borderId="17" xfId="1" applyNumberFormat="1" applyFont="1" applyFill="1" applyBorder="1" applyAlignment="1" applyProtection="1">
      <alignment horizontal="right" vertical="center" wrapText="1" indent="4"/>
      <protection locked="0"/>
    </xf>
    <xf numFmtId="49" fontId="5" fillId="2" borderId="15" xfId="1" applyNumberFormat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 wrapText="1" indent="1"/>
    </xf>
    <xf numFmtId="0" fontId="21" fillId="2" borderId="18" xfId="1" applyFont="1" applyFill="1" applyBorder="1" applyAlignment="1">
      <alignment horizontal="left" vertical="center" wrapText="1"/>
    </xf>
    <xf numFmtId="0" fontId="21" fillId="2" borderId="19" xfId="1" applyFont="1" applyFill="1" applyBorder="1" applyAlignment="1">
      <alignment vertical="center" wrapText="1"/>
    </xf>
    <xf numFmtId="0" fontId="21" fillId="2" borderId="26" xfId="1" applyFont="1" applyFill="1" applyBorder="1" applyAlignment="1">
      <alignment horizontal="center" vertical="center" wrapText="1"/>
    </xf>
    <xf numFmtId="4" fontId="21" fillId="2" borderId="18" xfId="1" applyNumberFormat="1" applyFont="1" applyFill="1" applyBorder="1" applyAlignment="1" applyProtection="1">
      <alignment horizontal="right" vertical="center" wrapText="1" indent="4"/>
      <protection locked="0"/>
    </xf>
    <xf numFmtId="4" fontId="21" fillId="2" borderId="20" xfId="1" applyNumberFormat="1" applyFont="1" applyFill="1" applyBorder="1" applyAlignment="1" applyProtection="1">
      <alignment horizontal="right" vertical="center" wrapText="1" indent="4"/>
      <protection locked="0"/>
    </xf>
    <xf numFmtId="0" fontId="5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166" fontId="5" fillId="2" borderId="0" xfId="1" applyNumberFormat="1" applyFont="1" applyFill="1" applyAlignment="1" applyProtection="1">
      <alignment horizontal="right" vertical="center" wrapText="1" indent="2"/>
      <protection locked="0"/>
    </xf>
    <xf numFmtId="0" fontId="28" fillId="2" borderId="0" xfId="2" applyFont="1" applyFill="1" applyBorder="1" applyAlignment="1" applyProtection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29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 indent="1"/>
    </xf>
    <xf numFmtId="0" fontId="21" fillId="2" borderId="12" xfId="1" applyFont="1" applyFill="1" applyBorder="1" applyAlignment="1">
      <alignment horizontal="left" vertical="center" wrapText="1"/>
    </xf>
    <xf numFmtId="0" fontId="24" fillId="2" borderId="27" xfId="1" applyFont="1" applyFill="1" applyBorder="1" applyAlignment="1">
      <alignment horizontal="center" vertical="center" wrapText="1"/>
    </xf>
    <xf numFmtId="0" fontId="30" fillId="2" borderId="0" xfId="1" applyFont="1" applyFill="1" applyAlignment="1">
      <alignment horizontal="center" vertical="center" wrapText="1"/>
    </xf>
    <xf numFmtId="0" fontId="21" fillId="2" borderId="21" xfId="1" applyFont="1" applyFill="1" applyBorder="1" applyAlignment="1">
      <alignment horizontal="left" vertical="center" wrapText="1"/>
    </xf>
    <xf numFmtId="0" fontId="24" fillId="2" borderId="28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vertical="center" wrapText="1"/>
    </xf>
    <xf numFmtId="0" fontId="5" fillId="2" borderId="29" xfId="1" applyFont="1" applyFill="1" applyBorder="1" applyAlignment="1">
      <alignment horizontal="center" vertical="center" wrapText="1"/>
    </xf>
    <xf numFmtId="4" fontId="5" fillId="2" borderId="12" xfId="1" applyNumberFormat="1" applyFont="1" applyFill="1" applyBorder="1" applyAlignment="1" applyProtection="1">
      <alignment horizontal="right" vertical="center" wrapText="1" indent="4"/>
      <protection locked="0"/>
    </xf>
    <xf numFmtId="4" fontId="5" fillId="2" borderId="14" xfId="1" applyNumberFormat="1" applyFont="1" applyFill="1" applyBorder="1" applyAlignment="1" applyProtection="1">
      <alignment horizontal="right" vertical="center" wrapText="1" indent="4"/>
      <protection locked="0"/>
    </xf>
    <xf numFmtId="0" fontId="5" fillId="2" borderId="0" xfId="2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>
      <alignment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49" fontId="12" fillId="2" borderId="15" xfId="1" applyNumberFormat="1" applyFont="1" applyFill="1" applyBorder="1" applyAlignment="1">
      <alignment horizontal="left" vertical="center" wrapText="1"/>
    </xf>
    <xf numFmtId="0" fontId="3" fillId="2" borderId="25" xfId="1" applyFont="1" applyFill="1" applyBorder="1" applyAlignment="1">
      <alignment vertical="center" wrapText="1"/>
    </xf>
    <xf numFmtId="4" fontId="5" fillId="4" borderId="15" xfId="1" applyNumberFormat="1" applyFont="1" applyFill="1" applyBorder="1" applyAlignment="1" applyProtection="1">
      <alignment horizontal="right" vertical="center" wrapText="1" indent="4"/>
      <protection locked="0"/>
    </xf>
    <xf numFmtId="4" fontId="5" fillId="4" borderId="17" xfId="1" applyNumberFormat="1" applyFont="1" applyFill="1" applyBorder="1" applyAlignment="1" applyProtection="1">
      <alignment horizontal="right" vertical="center" wrapText="1" indent="5"/>
      <protection locked="0"/>
    </xf>
    <xf numFmtId="49" fontId="3" fillId="2" borderId="18" xfId="1" applyNumberFormat="1" applyFont="1" applyFill="1" applyBorder="1" applyAlignment="1">
      <alignment horizontal="left" vertical="center" wrapText="1"/>
    </xf>
    <xf numFmtId="0" fontId="3" fillId="2" borderId="26" xfId="1" applyFont="1" applyFill="1" applyBorder="1" applyAlignment="1">
      <alignment vertical="center" wrapText="1"/>
    </xf>
    <xf numFmtId="0" fontId="5" fillId="2" borderId="31" xfId="1" applyFont="1" applyFill="1" applyBorder="1" applyAlignment="1">
      <alignment horizontal="center" vertical="center" wrapText="1"/>
    </xf>
    <xf numFmtId="4" fontId="5" fillId="4" borderId="18" xfId="1" applyNumberFormat="1" applyFont="1" applyFill="1" applyBorder="1" applyAlignment="1" applyProtection="1">
      <alignment horizontal="right" vertical="center" wrapText="1" indent="4"/>
      <protection locked="0"/>
    </xf>
    <xf numFmtId="4" fontId="5" fillId="4" borderId="20" xfId="1" applyNumberFormat="1" applyFont="1" applyFill="1" applyBorder="1" applyAlignment="1" applyProtection="1">
      <alignment horizontal="right" vertical="center" wrapText="1" indent="5"/>
      <protection locked="0"/>
    </xf>
    <xf numFmtId="0" fontId="24" fillId="2" borderId="0" xfId="1" applyFont="1" applyFill="1" applyAlignment="1">
      <alignment horizontal="left" vertical="center" wrapText="1"/>
    </xf>
    <xf numFmtId="0" fontId="24" fillId="2" borderId="0" xfId="1" applyFont="1" applyFill="1" applyAlignment="1">
      <alignment vertical="center" wrapText="1"/>
    </xf>
    <xf numFmtId="0" fontId="24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vertical="center" wrapText="1"/>
    </xf>
    <xf numFmtId="0" fontId="24" fillId="2" borderId="0" xfId="1" applyFont="1" applyFill="1" applyAlignment="1">
      <alignment horizontal="left" vertical="center"/>
    </xf>
    <xf numFmtId="0" fontId="28" fillId="2" borderId="0" xfId="2" applyFont="1" applyFill="1" applyAlignment="1">
      <alignment vertical="center"/>
    </xf>
    <xf numFmtId="0" fontId="21" fillId="2" borderId="0" xfId="1" applyFont="1" applyFill="1" applyAlignment="1">
      <alignment horizontal="left" vertical="center" wrapText="1"/>
    </xf>
    <xf numFmtId="0" fontId="5" fillId="4" borderId="12" xfId="1" applyFont="1" applyFill="1" applyBorder="1" applyAlignment="1" applyProtection="1">
      <alignment horizontal="left" indent="1"/>
      <protection locked="0"/>
    </xf>
    <xf numFmtId="0" fontId="5" fillId="4" borderId="13" xfId="1" applyFont="1" applyFill="1" applyBorder="1" applyAlignment="1" applyProtection="1">
      <alignment horizontal="left" indent="1"/>
      <protection locked="0"/>
    </xf>
    <xf numFmtId="0" fontId="5" fillId="4" borderId="14" xfId="1" applyFont="1" applyFill="1" applyBorder="1" applyAlignment="1" applyProtection="1">
      <alignment horizontal="left" indent="1"/>
      <protection locked="0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5" fillId="4" borderId="15" xfId="1" applyFont="1" applyFill="1" applyBorder="1" applyAlignment="1" applyProtection="1">
      <alignment horizontal="left" indent="1"/>
      <protection locked="0"/>
    </xf>
    <xf numFmtId="0" fontId="5" fillId="4" borderId="16" xfId="1" applyFont="1" applyFill="1" applyBorder="1" applyAlignment="1" applyProtection="1">
      <alignment horizontal="left" indent="1"/>
      <protection locked="0"/>
    </xf>
    <xf numFmtId="0" fontId="5" fillId="4" borderId="17" xfId="1" applyFont="1" applyFill="1" applyBorder="1" applyAlignment="1" applyProtection="1">
      <alignment horizontal="left" indent="1"/>
      <protection locked="0"/>
    </xf>
    <xf numFmtId="14" fontId="5" fillId="4" borderId="18" xfId="1" applyNumberFormat="1" applyFont="1" applyFill="1" applyBorder="1" applyAlignment="1" applyProtection="1">
      <alignment horizontal="left" indent="1"/>
      <protection locked="0"/>
    </xf>
    <xf numFmtId="14" fontId="5" fillId="4" borderId="19" xfId="1" applyNumberFormat="1" applyFont="1" applyFill="1" applyBorder="1" applyAlignment="1" applyProtection="1">
      <alignment horizontal="left" indent="1"/>
      <protection locked="0"/>
    </xf>
    <xf numFmtId="14" fontId="5" fillId="4" borderId="20" xfId="1" applyNumberFormat="1" applyFont="1" applyFill="1" applyBorder="1" applyAlignment="1" applyProtection="1">
      <alignment horizontal="left" indent="1"/>
      <protection locked="0"/>
    </xf>
    <xf numFmtId="0" fontId="31" fillId="0" borderId="0" xfId="1" applyFont="1" applyAlignment="1">
      <alignment horizontal="left"/>
    </xf>
    <xf numFmtId="0" fontId="3" fillId="0" borderId="0" xfId="1" applyFont="1" applyAlignment="1">
      <alignment vertical="center"/>
    </xf>
    <xf numFmtId="0" fontId="5" fillId="0" borderId="0" xfId="1" applyFont="1"/>
  </cellXfs>
  <cellStyles count="3">
    <cellStyle name="Hypertextový odkaz" xfId="2" xr:uid="{79B5A6B9-DB7B-4626-9710-1F16E7B1D283}"/>
    <cellStyle name="Normal" xfId="1" xr:uid="{6B809113-AD33-4626-AC3B-84D9E29640EB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\Desktop\2025-09-19_2026-Kalkulace-VODA%20-%20He&#345;mane&#269;.xlsx" TargetMode="External"/><Relationship Id="rId1" Type="http://schemas.openxmlformats.org/officeDocument/2006/relationships/externalLinkPath" Target="2025-09-19_2026-Kalkulace-VODA%20-%20He&#345;mane&#2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dentifikace"/>
      <sheetName val="Plánová kalkulace"/>
      <sheetName val="Aktualizace - Plánová kalkulace"/>
      <sheetName val="Vyrovnávací kalkulace"/>
      <sheetName val="Plánová kalkulace na 1000 litrů"/>
      <sheetName val="Vysvětlivky"/>
    </sheetNames>
    <sheetDataSet>
      <sheetData sheetId="0"/>
      <sheetData sheetId="1">
        <row r="43">
          <cell r="E43">
            <v>3.2399999999999998E-2</v>
          </cell>
          <cell r="F43">
            <v>0</v>
          </cell>
        </row>
        <row r="44">
          <cell r="E44">
            <v>3.2399999999999998E-2</v>
          </cell>
        </row>
        <row r="48">
          <cell r="E48">
            <v>8.5000000000000006E-2</v>
          </cell>
          <cell r="F48">
            <v>0</v>
          </cell>
        </row>
        <row r="49">
          <cell r="E49">
            <v>8.5000000000000006E-2</v>
          </cell>
        </row>
        <row r="51">
          <cell r="E51">
            <v>3.2000000000000001E-2</v>
          </cell>
          <cell r="F51">
            <v>3.0000000000000001E-3</v>
          </cell>
        </row>
        <row r="52">
          <cell r="E52">
            <v>3.2000000000000001E-2</v>
          </cell>
          <cell r="F52">
            <v>3.0000000000000001E-3</v>
          </cell>
        </row>
        <row r="54">
          <cell r="E54">
            <v>0.02</v>
          </cell>
          <cell r="F54">
            <v>0</v>
          </cell>
        </row>
        <row r="56">
          <cell r="E56">
            <v>0.02</v>
          </cell>
        </row>
        <row r="58">
          <cell r="E58">
            <v>0</v>
          </cell>
          <cell r="F58">
            <v>0</v>
          </cell>
        </row>
        <row r="59">
          <cell r="E59">
            <v>3.5000000000000003E-2</v>
          </cell>
          <cell r="F59">
            <v>7.0000000000000001E-3</v>
          </cell>
        </row>
        <row r="61">
          <cell r="E61">
            <v>3.5000000000000003E-2</v>
          </cell>
          <cell r="F61">
            <v>7.0000000000000001E-3</v>
          </cell>
        </row>
        <row r="66">
          <cell r="E66">
            <v>5.0000000000000001E-3</v>
          </cell>
          <cell r="F66">
            <v>2E-3</v>
          </cell>
        </row>
        <row r="68">
          <cell r="E68">
            <v>0.2094</v>
          </cell>
          <cell r="F68">
            <v>1.2E-2</v>
          </cell>
        </row>
        <row r="93">
          <cell r="E93">
            <v>17.45</v>
          </cell>
          <cell r="F93">
            <v>3</v>
          </cell>
        </row>
        <row r="94">
          <cell r="E94">
            <v>0</v>
          </cell>
          <cell r="F94">
            <v>0</v>
          </cell>
        </row>
        <row r="98">
          <cell r="E98">
            <v>-2.9399999999999999E-2</v>
          </cell>
        </row>
        <row r="100">
          <cell r="E100" t="str">
            <v>0,000000</v>
          </cell>
          <cell r="F100">
            <v>0</v>
          </cell>
        </row>
        <row r="101">
          <cell r="E101">
            <v>-2.9399999999999999E-2</v>
          </cell>
          <cell r="F101">
            <v>0</v>
          </cell>
        </row>
        <row r="103">
          <cell r="E103">
            <v>1.2E-2</v>
          </cell>
          <cell r="F103">
            <v>4.0000000000000001E-3</v>
          </cell>
        </row>
        <row r="104">
          <cell r="E104">
            <v>15</v>
          </cell>
          <cell r="F104">
            <v>3</v>
          </cell>
        </row>
        <row r="105">
          <cell r="E105">
            <v>15</v>
          </cell>
          <cell r="F105">
            <v>3</v>
          </cell>
        </row>
        <row r="137">
          <cell r="E137" t="str">
            <v xml:space="preserve"> </v>
          </cell>
          <cell r="F137" t="str">
            <v xml:space="preserve"> </v>
          </cell>
        </row>
        <row r="191">
          <cell r="D191" t="str">
            <v>Zdeněk Mayer</v>
          </cell>
        </row>
        <row r="192">
          <cell r="D192" t="str">
            <v>728-231-234</v>
          </cell>
        </row>
        <row r="193">
          <cell r="D193" t="str">
            <v>Z.Mayer@seznam.cz</v>
          </cell>
        </row>
        <row r="194">
          <cell r="D194">
            <v>46019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workbookViewId="0">
      <selection activeCell="B14" sqref="B14:F14"/>
    </sheetView>
  </sheetViews>
  <sheetFormatPr defaultColWidth="0" defaultRowHeight="0" zeroHeight="1" x14ac:dyDescent="0.4"/>
  <cols>
    <col min="1" max="1" width="5.6640625" style="5" customWidth="1"/>
    <col min="2" max="2" width="6.44140625" style="149" customWidth="1"/>
    <col min="3" max="3" width="52.6640625" style="5" customWidth="1"/>
    <col min="4" max="4" width="15.6640625" style="5" customWidth="1"/>
    <col min="5" max="6" width="16.6640625" style="5" customWidth="1"/>
    <col min="7" max="7" width="10.6640625" style="157" customWidth="1"/>
    <col min="8" max="8" width="5.6640625" style="6" customWidth="1"/>
    <col min="9" max="16384" width="0" style="5" hidden="1"/>
  </cols>
  <sheetData>
    <row r="1" spans="1:18" ht="16.8" x14ac:dyDescent="0.4">
      <c r="A1" s="1"/>
      <c r="B1" s="2"/>
      <c r="C1" s="1"/>
      <c r="D1" s="1"/>
      <c r="E1" s="1"/>
      <c r="F1" s="1"/>
      <c r="G1" s="3"/>
      <c r="H1" s="4"/>
    </row>
    <row r="2" spans="1:18" ht="16.8" x14ac:dyDescent="0.4">
      <c r="A2" s="1"/>
      <c r="B2" s="2"/>
      <c r="C2" s="1"/>
      <c r="D2" s="1"/>
      <c r="E2" s="1"/>
      <c r="F2" s="1"/>
      <c r="G2" s="3"/>
    </row>
    <row r="3" spans="1:18" ht="17.399999999999999" thickBot="1" x14ac:dyDescent="0.45">
      <c r="A3" s="1"/>
      <c r="B3" s="2"/>
      <c r="C3" s="1"/>
      <c r="D3" s="1"/>
      <c r="E3" s="1"/>
      <c r="F3" s="1"/>
      <c r="G3" s="3"/>
    </row>
    <row r="4" spans="1:18" ht="19.2" x14ac:dyDescent="0.45">
      <c r="A4" s="1"/>
      <c r="B4" s="7" t="s">
        <v>0</v>
      </c>
      <c r="C4" s="8"/>
      <c r="D4" s="8"/>
      <c r="E4" s="8"/>
      <c r="F4" s="9"/>
      <c r="G4" s="3"/>
    </row>
    <row r="5" spans="1:18" ht="59.25" customHeight="1" x14ac:dyDescent="0.4">
      <c r="A5" s="1"/>
      <c r="B5" s="10" t="s">
        <v>1</v>
      </c>
      <c r="C5" s="11"/>
      <c r="D5" s="11"/>
      <c r="E5" s="11"/>
      <c r="F5" s="12"/>
      <c r="G5" s="13"/>
      <c r="H5" s="14"/>
    </row>
    <row r="6" spans="1:18" ht="45" customHeight="1" thickBot="1" x14ac:dyDescent="0.5">
      <c r="A6" s="1"/>
      <c r="B6" s="15" t="s">
        <v>2</v>
      </c>
      <c r="C6" s="16"/>
      <c r="D6" s="16"/>
      <c r="E6" s="16"/>
      <c r="F6" s="17"/>
      <c r="G6" s="18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16.8" x14ac:dyDescent="0.4">
      <c r="A7" s="1"/>
      <c r="B7" s="1"/>
      <c r="C7" s="21"/>
      <c r="D7" s="21"/>
      <c r="E7" s="21"/>
      <c r="F7" s="21"/>
      <c r="G7" s="22"/>
      <c r="H7" s="19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ht="17.399999999999999" thickBot="1" x14ac:dyDescent="0.45">
      <c r="A8" s="1"/>
      <c r="B8" s="24" t="s">
        <v>3</v>
      </c>
      <c r="C8" s="1"/>
      <c r="D8" s="1"/>
      <c r="E8" s="1"/>
      <c r="F8" s="25"/>
      <c r="G8" s="3"/>
    </row>
    <row r="9" spans="1:18" ht="17.399999999999999" thickBot="1" x14ac:dyDescent="0.45">
      <c r="A9" s="1"/>
      <c r="B9" s="26"/>
      <c r="C9" s="1" t="s">
        <v>4</v>
      </c>
      <c r="D9" s="1"/>
      <c r="E9" s="1"/>
      <c r="F9" s="1"/>
      <c r="G9" s="3"/>
    </row>
    <row r="10" spans="1:18" ht="17.399999999999999" thickBot="1" x14ac:dyDescent="0.45">
      <c r="A10" s="1"/>
      <c r="B10" s="27"/>
      <c r="C10" s="1" t="s">
        <v>5</v>
      </c>
      <c r="D10" s="28"/>
      <c r="E10" s="1"/>
      <c r="F10" s="29"/>
      <c r="G10" s="3"/>
    </row>
    <row r="11" spans="1:18" ht="17.399999999999999" thickBot="1" x14ac:dyDescent="0.45">
      <c r="A11" s="1"/>
      <c r="B11" s="30" t="s">
        <v>6</v>
      </c>
      <c r="C11" s="31" t="s">
        <v>7</v>
      </c>
      <c r="D11" s="28"/>
      <c r="E11" s="1"/>
      <c r="F11" s="29"/>
      <c r="G11" s="3"/>
    </row>
    <row r="12" spans="1:18" ht="16.8" x14ac:dyDescent="0.4">
      <c r="A12" s="1"/>
      <c r="B12" s="32"/>
      <c r="C12" s="31" t="s">
        <v>8</v>
      </c>
      <c r="D12" s="28"/>
      <c r="E12" s="1"/>
      <c r="F12" s="29"/>
      <c r="G12" s="3"/>
    </row>
    <row r="13" spans="1:18" ht="17.399999999999999" thickBot="1" x14ac:dyDescent="0.45">
      <c r="A13" s="1"/>
      <c r="B13" s="2"/>
      <c r="C13" s="1"/>
      <c r="D13" s="28"/>
      <c r="E13" s="31"/>
      <c r="F13" s="33" t="s">
        <v>9</v>
      </c>
      <c r="G13" s="3"/>
    </row>
    <row r="14" spans="1:18" ht="85.5" customHeight="1" thickBot="1" x14ac:dyDescent="0.45">
      <c r="A14" s="1"/>
      <c r="B14" s="34" t="s">
        <v>10</v>
      </c>
      <c r="C14" s="35"/>
      <c r="D14" s="35"/>
      <c r="E14" s="35"/>
      <c r="F14" s="36"/>
      <c r="G14" s="3"/>
    </row>
    <row r="15" spans="1:18" ht="16.350000000000001" customHeight="1" thickBot="1" x14ac:dyDescent="0.45">
      <c r="A15" s="1"/>
      <c r="B15" s="37"/>
      <c r="C15" s="38" t="s">
        <v>11</v>
      </c>
      <c r="D15" s="39" t="s">
        <v>12</v>
      </c>
      <c r="E15" s="40"/>
      <c r="F15" s="41"/>
      <c r="G15" s="42"/>
    </row>
    <row r="16" spans="1:18" ht="8.25" customHeight="1" thickBot="1" x14ac:dyDescent="0.45">
      <c r="A16" s="1"/>
      <c r="B16" s="43"/>
      <c r="C16" s="44"/>
      <c r="D16" s="45"/>
      <c r="E16" s="46"/>
      <c r="F16" s="47"/>
      <c r="G16" s="42"/>
    </row>
    <row r="17" spans="1:7" ht="16.8" x14ac:dyDescent="0.4">
      <c r="A17" s="1"/>
      <c r="B17" s="48"/>
      <c r="C17" s="48"/>
      <c r="D17" s="48"/>
      <c r="E17" s="48"/>
      <c r="F17" s="48"/>
      <c r="G17" s="3"/>
    </row>
    <row r="18" spans="1:7" ht="17.399999999999999" thickBot="1" x14ac:dyDescent="0.45">
      <c r="A18" s="1"/>
      <c r="B18" s="49" t="s">
        <v>13</v>
      </c>
      <c r="C18" s="1"/>
      <c r="D18" s="1"/>
      <c r="E18" s="1"/>
      <c r="F18" s="1"/>
      <c r="G18" s="3"/>
    </row>
    <row r="19" spans="1:7" ht="18" customHeight="1" x14ac:dyDescent="0.4">
      <c r="A19" s="1"/>
      <c r="B19" s="50" t="s">
        <v>14</v>
      </c>
      <c r="C19" s="51" t="s">
        <v>15</v>
      </c>
      <c r="D19" s="52" t="s">
        <v>16</v>
      </c>
      <c r="E19" s="53"/>
      <c r="F19" s="54"/>
      <c r="G19" s="55"/>
    </row>
    <row r="20" spans="1:7" ht="18" customHeight="1" x14ac:dyDescent="0.4">
      <c r="A20" s="1"/>
      <c r="B20" s="50"/>
      <c r="C20" s="51" t="s">
        <v>17</v>
      </c>
      <c r="D20" s="56">
        <v>477010</v>
      </c>
      <c r="E20" s="57"/>
      <c r="F20" s="58"/>
      <c r="G20" s="59"/>
    </row>
    <row r="21" spans="1:7" ht="18" customHeight="1" x14ac:dyDescent="0.4">
      <c r="A21" s="1"/>
      <c r="B21" s="50" t="s">
        <v>18</v>
      </c>
      <c r="C21" s="51" t="s">
        <v>19</v>
      </c>
      <c r="D21" s="56" t="s">
        <v>16</v>
      </c>
      <c r="E21" s="57"/>
      <c r="F21" s="58"/>
      <c r="G21" s="59"/>
    </row>
    <row r="22" spans="1:7" ht="18" customHeight="1" x14ac:dyDescent="0.4">
      <c r="A22" s="1"/>
      <c r="B22" s="50"/>
      <c r="C22" s="51" t="s">
        <v>20</v>
      </c>
      <c r="D22" s="56">
        <v>477010</v>
      </c>
      <c r="E22" s="57"/>
      <c r="F22" s="58"/>
      <c r="G22" s="59"/>
    </row>
    <row r="23" spans="1:7" ht="18" customHeight="1" x14ac:dyDescent="0.4">
      <c r="A23" s="1"/>
      <c r="B23" s="50" t="s">
        <v>21</v>
      </c>
      <c r="C23" s="51" t="s">
        <v>22</v>
      </c>
      <c r="D23" s="60" t="s">
        <v>16</v>
      </c>
      <c r="E23" s="61"/>
      <c r="F23" s="62"/>
      <c r="G23" s="59"/>
    </row>
    <row r="24" spans="1:7" ht="18" customHeight="1" thickBot="1" x14ac:dyDescent="0.45">
      <c r="A24" s="1"/>
      <c r="B24" s="50"/>
      <c r="C24" s="51" t="s">
        <v>23</v>
      </c>
      <c r="D24" s="63">
        <v>477010</v>
      </c>
      <c r="E24" s="64"/>
      <c r="F24" s="65"/>
      <c r="G24" s="59"/>
    </row>
    <row r="25" spans="1:7" ht="9" customHeight="1" x14ac:dyDescent="0.4">
      <c r="A25" s="1"/>
      <c r="B25" s="1"/>
      <c r="C25" s="1"/>
      <c r="D25" s="1"/>
      <c r="E25" s="1"/>
      <c r="F25" s="1"/>
      <c r="G25" s="3"/>
    </row>
    <row r="26" spans="1:7" ht="17.399999999999999" thickBot="1" x14ac:dyDescent="0.45">
      <c r="A26" s="1"/>
      <c r="B26" s="66"/>
      <c r="C26" s="1"/>
      <c r="D26" s="1"/>
      <c r="E26" s="1"/>
      <c r="F26" s="1"/>
      <c r="G26" s="3"/>
    </row>
    <row r="27" spans="1:7" ht="26.25" customHeight="1" x14ac:dyDescent="0.4">
      <c r="A27" s="1"/>
      <c r="B27" s="67" t="s">
        <v>24</v>
      </c>
      <c r="C27" s="68" t="s">
        <v>25</v>
      </c>
      <c r="D27" s="68" t="s">
        <v>26</v>
      </c>
      <c r="E27" s="69" t="s">
        <v>27</v>
      </c>
      <c r="F27" s="70" t="s">
        <v>28</v>
      </c>
      <c r="G27" s="3"/>
    </row>
    <row r="28" spans="1:7" ht="16.8" x14ac:dyDescent="0.4">
      <c r="A28" s="1"/>
      <c r="B28" s="71"/>
      <c r="C28" s="72"/>
      <c r="D28" s="73"/>
      <c r="E28" s="74">
        <v>2026</v>
      </c>
      <c r="F28" s="75">
        <v>2026</v>
      </c>
      <c r="G28" s="3"/>
    </row>
    <row r="29" spans="1:7" ht="17.399999999999999" thickBot="1" x14ac:dyDescent="0.45">
      <c r="A29" s="1"/>
      <c r="B29" s="76"/>
      <c r="C29" s="77"/>
      <c r="D29" s="78"/>
      <c r="E29" s="79" t="s">
        <v>29</v>
      </c>
      <c r="F29" s="80" t="s">
        <v>29</v>
      </c>
      <c r="G29" s="3"/>
    </row>
    <row r="30" spans="1:7" ht="28.05" customHeight="1" x14ac:dyDescent="0.4">
      <c r="A30" s="1"/>
      <c r="B30" s="81" t="s">
        <v>30</v>
      </c>
      <c r="C30" s="82" t="s">
        <v>31</v>
      </c>
      <c r="D30" s="83" t="s">
        <v>32</v>
      </c>
      <c r="E30" s="84">
        <f>(+IF(AND(OR(ISNUMBER('[1]Plánová kalkulace'!E44),ISNUMBER('[1]Plánová kalkulace'!E45),ISNUMBER('[1]Plánová kalkulace'!E46),ISNUMBER('[1]Plánová kalkulace'!E47)),'[1]Plánová kalkulace'!E103&lt;&gt;0),'[1]Plánová kalkulace'!E43/'[1]Plánová kalkulace'!E103,"x"))</f>
        <v>2.6999999999999997</v>
      </c>
      <c r="F30" s="85" t="str">
        <f>(+IF(AND(OR(ISNUMBER('[1]Plánová kalkulace'!F44),ISNUMBER('[1]Plánová kalkulace'!F45),ISNUMBER('[1]Plánová kalkulace'!F46),ISNUMBER('[1]Plánová kalkulace'!F47)),'[1]Plánová kalkulace'!F103&lt;&gt;0),'[1]Plánová kalkulace'!F43/'[1]Plánová kalkulace'!F103,"x"))</f>
        <v>x</v>
      </c>
      <c r="G30" s="86"/>
    </row>
    <row r="31" spans="1:7" ht="28.05" customHeight="1" x14ac:dyDescent="0.4">
      <c r="A31" s="1"/>
      <c r="B31" s="87" t="s">
        <v>33</v>
      </c>
      <c r="C31" s="88" t="s">
        <v>34</v>
      </c>
      <c r="D31" s="89" t="s">
        <v>32</v>
      </c>
      <c r="E31" s="90">
        <f>+IF(AND(OR(ISNUMBER('[1]Plánová kalkulace'!E49),ISNUMBER('[1]Plánová kalkulace'!E50)),'[1]Plánová kalkulace'!E103&lt;&gt;0),'[1]Plánová kalkulace'!E48/'[1]Plánová kalkulace'!E103,"x")</f>
        <v>7.0833333333333339</v>
      </c>
      <c r="F31" s="91" t="str">
        <f>+IF(AND(OR(ISNUMBER('[1]Plánová kalkulace'!F49),ISNUMBER('[1]Plánová kalkulace'!F50)),'[1]Plánová kalkulace'!F103&lt;&gt;0),'[1]Plánová kalkulace'!F48/'[1]Plánová kalkulace'!F103,"x")</f>
        <v>x</v>
      </c>
      <c r="G31" s="86"/>
    </row>
    <row r="32" spans="1:7" ht="28.05" customHeight="1" x14ac:dyDescent="0.4">
      <c r="A32" s="1"/>
      <c r="B32" s="87" t="s">
        <v>35</v>
      </c>
      <c r="C32" s="88" t="s">
        <v>36</v>
      </c>
      <c r="D32" s="89" t="s">
        <v>32</v>
      </c>
      <c r="E32" s="90">
        <f>+IF(AND(OR(ISNUMBER('[1]Plánová kalkulace'!E52),ISNUMBER('[1]Plánová kalkulace'!E53)),'[1]Plánová kalkulace'!E103&lt;&gt;0),'[1]Plánová kalkulace'!E51/'[1]Plánová kalkulace'!E103,"x")</f>
        <v>2.6666666666666665</v>
      </c>
      <c r="F32" s="91">
        <f>+IF(AND(OR(ISNUMBER('[1]Plánová kalkulace'!F52),ISNUMBER('[1]Plánová kalkulace'!F53)),'[1]Plánová kalkulace'!F103&lt;&gt;0),'[1]Plánová kalkulace'!F51/'[1]Plánová kalkulace'!F103,"x")</f>
        <v>0.75</v>
      </c>
      <c r="G32" s="86"/>
    </row>
    <row r="33" spans="1:8" ht="28.05" customHeight="1" x14ac:dyDescent="0.4">
      <c r="A33" s="1"/>
      <c r="B33" s="87" t="s">
        <v>37</v>
      </c>
      <c r="C33" s="88" t="s">
        <v>38</v>
      </c>
      <c r="D33" s="89" t="s">
        <v>32</v>
      </c>
      <c r="E33" s="90">
        <f>+IF(AND(OR(ISNUMBER('[1]Plánová kalkulace'!E55),ISNUMBER('[1]Plánová kalkulace'!E56),ISNUMBER('[1]Plánová kalkulace'!E57),'[1]Plánová kalkulace'!E58&lt;&gt;0),'[1]Plánová kalkulace'!E103&lt;&gt;0),'[1]Plánová kalkulace'!E54/'[1]Plánová kalkulace'!E103,"x")</f>
        <v>1.6666666666666667</v>
      </c>
      <c r="F33" s="91" t="str">
        <f>+IF(AND(OR(ISNUMBER('[1]Plánová kalkulace'!F55),ISNUMBER('[1]Plánová kalkulace'!F56),ISNUMBER('[1]Plánová kalkulace'!F57),'[1]Plánová kalkulace'!F58&lt;&gt;0),'[1]Plánová kalkulace'!F103&lt;&gt;0),'[1]Plánová kalkulace'!F54/'[1]Plánová kalkulace'!F103,"x")</f>
        <v>x</v>
      </c>
      <c r="G33" s="86"/>
    </row>
    <row r="34" spans="1:8" ht="28.05" customHeight="1" x14ac:dyDescent="0.4">
      <c r="A34" s="1"/>
      <c r="B34" s="87" t="s">
        <v>39</v>
      </c>
      <c r="C34" s="88" t="s">
        <v>40</v>
      </c>
      <c r="D34" s="89" t="s">
        <v>32</v>
      </c>
      <c r="E34" s="90">
        <f>+IF(AND(OR(ISNUMBER('[1]Plánová kalkulace'!E60),ISNUMBER('[1]Plánová kalkulace'!E61),ISNUMBER('[1]Plánová kalkulace'!E62)),'[1]Plánová kalkulace'!E103&lt;&gt;0),'[1]Plánová kalkulace'!E59/'[1]Plánová kalkulace'!E103,"x")</f>
        <v>2.916666666666667</v>
      </c>
      <c r="F34" s="91">
        <f>+IF(AND(OR(ISNUMBER('[1]Plánová kalkulace'!F60),ISNUMBER('[1]Plánová kalkulace'!F61),ISNUMBER('[1]Plánová kalkulace'!F62)),'[1]Plánová kalkulace'!F103&lt;&gt;0),'[1]Plánová kalkulace'!F59/'[1]Plánová kalkulace'!F103,"x")</f>
        <v>1.75</v>
      </c>
      <c r="G34" s="86"/>
    </row>
    <row r="35" spans="1:8" ht="28.05" customHeight="1" x14ac:dyDescent="0.4">
      <c r="A35" s="1"/>
      <c r="B35" s="92" t="s">
        <v>41</v>
      </c>
      <c r="C35" s="93" t="s">
        <v>42</v>
      </c>
      <c r="D35" s="89" t="s">
        <v>32</v>
      </c>
      <c r="E35" s="94" t="str">
        <f>+IF(AND(ISNUMBER('[1]Plánová kalkulace'!E63),'[1]Plánová kalkulace'!E103&lt;&gt;0),'[1]Plánová kalkulace'!E63/'[1]Plánová kalkulace'!E103,"x")</f>
        <v>x</v>
      </c>
      <c r="F35" s="95" t="str">
        <f>+IF(AND(ISNUMBER('[1]Plánová kalkulace'!F63),'[1]Plánová kalkulace'!$F$103&lt;&gt;0),'[1]Plánová kalkulace'!F63/'[1]Plánová kalkulace'!$F$103,"x")</f>
        <v>x</v>
      </c>
      <c r="G35" s="86"/>
    </row>
    <row r="36" spans="1:8" ht="28.05" customHeight="1" x14ac:dyDescent="0.4">
      <c r="A36" s="1"/>
      <c r="B36" s="92" t="s">
        <v>43</v>
      </c>
      <c r="C36" s="93" t="s">
        <v>44</v>
      </c>
      <c r="D36" s="89" t="s">
        <v>32</v>
      </c>
      <c r="E36" s="94" t="str">
        <f>+IF(AND(ISNUMBER('[1]Plánová kalkulace'!E64),'[1]Plánová kalkulace'!E103&lt;&gt;0),'[1]Plánová kalkulace'!E64/'[1]Plánová kalkulace'!E103,"x")</f>
        <v>x</v>
      </c>
      <c r="F36" s="95" t="str">
        <f>+IF(AND(ISNUMBER('[1]Plánová kalkulace'!F64),'[1]Plánová kalkulace'!$F$103&lt;&gt;0),'[1]Plánová kalkulace'!F64/'[1]Plánová kalkulace'!$F$103,"x")</f>
        <v>x</v>
      </c>
      <c r="G36" s="86"/>
      <c r="H36" s="4"/>
    </row>
    <row r="37" spans="1:8" ht="28.05" customHeight="1" x14ac:dyDescent="0.4">
      <c r="A37" s="1"/>
      <c r="B37" s="92" t="s">
        <v>45</v>
      </c>
      <c r="C37" s="93" t="s">
        <v>46</v>
      </c>
      <c r="D37" s="89" t="s">
        <v>32</v>
      </c>
      <c r="E37" s="94" t="str">
        <f>+IF(AND(ISNUMBER('[1]Plánová kalkulace'!E65),'[1]Plánová kalkulace'!E103&lt;&gt;0),'[1]Plánová kalkulace'!E65/'[1]Plánová kalkulace'!E103,"x")</f>
        <v>x</v>
      </c>
      <c r="F37" s="95" t="str">
        <f>+IF(AND(ISNUMBER('[1]Plánová kalkulace'!F65),'[1]Plánová kalkulace'!$F$103&lt;&gt;0),'[1]Plánová kalkulace'!F65/'[1]Plánová kalkulace'!$F$103,"x")</f>
        <v>x</v>
      </c>
      <c r="G37" s="86"/>
    </row>
    <row r="38" spans="1:8" ht="28.05" customHeight="1" x14ac:dyDescent="0.4">
      <c r="A38" s="1"/>
      <c r="B38" s="92" t="s">
        <v>47</v>
      </c>
      <c r="C38" s="93" t="s">
        <v>48</v>
      </c>
      <c r="D38" s="89" t="s">
        <v>32</v>
      </c>
      <c r="E38" s="94">
        <f>+IF(AND(ISNUMBER('[1]Plánová kalkulace'!E66),'[1]Plánová kalkulace'!E103&lt;&gt;0),'[1]Plánová kalkulace'!E66/'[1]Plánová kalkulace'!E103,"x")</f>
        <v>0.41666666666666669</v>
      </c>
      <c r="F38" s="95">
        <f>+IF(AND(ISNUMBER('[1]Plánová kalkulace'!F66),'[1]Plánová kalkulace'!$F$103&lt;&gt;0),'[1]Plánová kalkulace'!F66/'[1]Plánová kalkulace'!$F$103,"x")</f>
        <v>0.5</v>
      </c>
      <c r="G38" s="86"/>
    </row>
    <row r="39" spans="1:8" ht="28.05" customHeight="1" x14ac:dyDescent="0.4">
      <c r="A39" s="1"/>
      <c r="B39" s="96" t="s">
        <v>49</v>
      </c>
      <c r="C39" s="97" t="s">
        <v>50</v>
      </c>
      <c r="D39" s="98" t="s">
        <v>51</v>
      </c>
      <c r="E39" s="99">
        <f>+IF(AND('[1]Plánová kalkulace'!E68&lt;&gt;0,'[1]Plánová kalkulace'!E103&lt;&gt;0),'[1]Plánová kalkulace'!E93,"x")</f>
        <v>17.45</v>
      </c>
      <c r="F39" s="100">
        <f>+IF(AND('[1]Plánová kalkulace'!F68&lt;&gt;0,'[1]Plánová kalkulace'!F103&lt;&gt;0),'[1]Plánová kalkulace'!F93,"x")</f>
        <v>3</v>
      </c>
      <c r="G39" s="86"/>
    </row>
    <row r="40" spans="1:8" ht="28.05" customHeight="1" x14ac:dyDescent="0.4">
      <c r="A40" s="1"/>
      <c r="B40" s="92" t="s">
        <v>52</v>
      </c>
      <c r="C40" s="93" t="s">
        <v>53</v>
      </c>
      <c r="D40" s="89" t="s">
        <v>32</v>
      </c>
      <c r="E40" s="94" t="str">
        <f>+IF(AND(OR(ISNUMBER('[1]Plánová kalkulace'!E95),ISNUMBER('[1]Plánová kalkulace'!E96)),'[1]Plánová kalkulace'!E103&lt;&gt;0),'[1]Plánová kalkulace'!E94/'[1]Plánová kalkulace'!E103,"x")</f>
        <v>x</v>
      </c>
      <c r="F40" s="95" t="str">
        <f>+IF(AND(OR(ISNUMBER('[1]Plánová kalkulace'!F95),ISNUMBER('[1]Plánová kalkulace'!F96)),'[1]Plánová kalkulace'!F103&lt;&gt;0),'[1]Plánová kalkulace'!F94/'[1]Plánová kalkulace'!F103,"x")</f>
        <v>x</v>
      </c>
      <c r="G40" s="86"/>
    </row>
    <row r="41" spans="1:8" ht="30" x14ac:dyDescent="0.4">
      <c r="A41" s="1"/>
      <c r="B41" s="101" t="s">
        <v>54</v>
      </c>
      <c r="C41" s="93" t="s">
        <v>55</v>
      </c>
      <c r="D41" s="89" t="s">
        <v>32</v>
      </c>
      <c r="E41" s="94" t="str">
        <f>+IF(AND(ISNUMBER('[1]Plánová kalkulace'!E95),'[1]Plánová kalkulace'!E103&lt;&gt;0),'[1]Plánová kalkulace'!E95/'[1]Plánová kalkulace'!E103,"x")</f>
        <v>x</v>
      </c>
      <c r="F41" s="95" t="str">
        <f>+IF(AND(ISNUMBER('[1]Plánová kalkulace'!F95),'[1]Plánová kalkulace'!F103&lt;&gt;0),'[1]Plánová kalkulace'!F95/'[1]Plánová kalkulace'!F103,"x")</f>
        <v>x</v>
      </c>
      <c r="G41" s="86"/>
    </row>
    <row r="42" spans="1:8" ht="30" x14ac:dyDescent="0.4">
      <c r="A42" s="1"/>
      <c r="B42" s="101" t="s">
        <v>56</v>
      </c>
      <c r="C42" s="93" t="s">
        <v>57</v>
      </c>
      <c r="D42" s="89" t="s">
        <v>32</v>
      </c>
      <c r="E42" s="94" t="str">
        <f>+IF(AND(ISNUMBER('[1]Plánová kalkulace'!E96),'[1]Plánová kalkulace'!E103&lt;&gt;0),'[1]Plánová kalkulace'!E96/'[1]Plánová kalkulace'!E103,"x")</f>
        <v>x</v>
      </c>
      <c r="F42" s="95" t="str">
        <f>+IF(AND(ISNUMBER('[1]Plánová kalkulace'!F96),'[1]Plánová kalkulace'!F103&lt;&gt;0),'[1]Plánová kalkulace'!F96/'[1]Plánová kalkulace'!F103,"x")</f>
        <v>x</v>
      </c>
      <c r="G42" s="86"/>
    </row>
    <row r="43" spans="1:8" ht="28.05" customHeight="1" x14ac:dyDescent="0.4">
      <c r="A43" s="1"/>
      <c r="B43" s="96" t="s">
        <v>58</v>
      </c>
      <c r="C43" s="97" t="s">
        <v>59</v>
      </c>
      <c r="D43" s="98" t="s">
        <v>51</v>
      </c>
      <c r="E43" s="99">
        <f>+IF(AND(ISNUMBER('[1]Plánová kalkulace'!E98),'[1]Plánová kalkulace'!E103&lt;&gt;0),'[1]Plánová kalkulace'!E98/'[1]Plánová kalkulace'!E103,"x")</f>
        <v>-2.4499999999999997</v>
      </c>
      <c r="F43" s="100" t="str">
        <f>+IF(AND(ISNUMBER('[1]Plánová kalkulace'!F98),'[1]Plánová kalkulace'!F103&lt;&gt;0),'[1]Plánová kalkulace'!F98/'[1]Plánová kalkulace'!F103,"x")</f>
        <v>x</v>
      </c>
      <c r="G43" s="86"/>
    </row>
    <row r="44" spans="1:8" ht="28.05" customHeight="1" x14ac:dyDescent="0.4">
      <c r="A44" s="1"/>
      <c r="B44" s="92" t="s">
        <v>60</v>
      </c>
      <c r="C44" s="102" t="s">
        <v>61</v>
      </c>
      <c r="D44" s="89" t="s">
        <v>32</v>
      </c>
      <c r="E44" s="94">
        <f>+IF(AND(ISNUMBER('[1]Plánová kalkulace'!E98),'[1]Plánová kalkulace'!E103&lt;&gt;0),'[1]Plánová kalkulace'!E100/'[1]Plánová kalkulace'!E103,IF(ISBLANK('[1]Plánová kalkulace'!E98),"x","x"))</f>
        <v>0</v>
      </c>
      <c r="F44" s="95" t="str">
        <f>+IF(AND(ISNUMBER('[1]Plánová kalkulace'!F98),'[1]Plánová kalkulace'!F103&lt;&gt;0),'[1]Plánová kalkulace'!F100/'[1]Plánová kalkulace'!F103,IF(ISBLANK('[1]Plánová kalkulace'!F98),"x","x"))</f>
        <v>x</v>
      </c>
      <c r="G44" s="86"/>
    </row>
    <row r="45" spans="1:8" ht="28.05" customHeight="1" x14ac:dyDescent="0.4">
      <c r="A45" s="1"/>
      <c r="B45" s="92" t="s">
        <v>62</v>
      </c>
      <c r="C45" s="102" t="s">
        <v>63</v>
      </c>
      <c r="D45" s="89" t="s">
        <v>32</v>
      </c>
      <c r="E45" s="94">
        <f>+IF(AND(ISNUMBER('[1]Plánová kalkulace'!E98),'[1]Plánová kalkulace'!E103&lt;&gt;0),'[1]Plánová kalkulace'!E101/'[1]Plánová kalkulace'!E103,IF(ISBLANK('[1]Plánová kalkulace'!E98),"x","x"))</f>
        <v>-2.4499999999999997</v>
      </c>
      <c r="F45" s="95" t="str">
        <f>+IF(AND(ISNUMBER('[1]Plánová kalkulace'!F98),'[1]Plánová kalkulace'!F103&lt;&gt;0),'[1]Plánová kalkulace'!F101/'[1]Plánová kalkulace'!F103,IF(ISBLANK('[1]Plánová kalkulace'!F98),"x","x"))</f>
        <v>x</v>
      </c>
      <c r="G45" s="86"/>
    </row>
    <row r="46" spans="1:8" ht="28.05" customHeight="1" x14ac:dyDescent="0.4">
      <c r="A46" s="1"/>
      <c r="B46" s="96" t="s">
        <v>64</v>
      </c>
      <c r="C46" s="97" t="s">
        <v>65</v>
      </c>
      <c r="D46" s="98" t="s">
        <v>51</v>
      </c>
      <c r="E46" s="99">
        <f>+IF(AND('[1]Plánová kalkulace'!E68&lt;&gt;0,'[1]Plánová kalkulace'!E103&lt;&gt;0),'[1]Plánová kalkulace'!E104,"x")</f>
        <v>15</v>
      </c>
      <c r="F46" s="100">
        <f>+IF(AND('[1]Plánová kalkulace'!F68&lt;&gt;0,'[1]Plánová kalkulace'!F103&lt;&gt;0),'[1]Plánová kalkulace'!F104,"x")</f>
        <v>3</v>
      </c>
      <c r="G46" s="86"/>
    </row>
    <row r="47" spans="1:8" ht="28.05" customHeight="1" thickBot="1" x14ac:dyDescent="0.45">
      <c r="A47" s="1"/>
      <c r="B47" s="103" t="s">
        <v>66</v>
      </c>
      <c r="C47" s="104" t="s">
        <v>67</v>
      </c>
      <c r="D47" s="105" t="s">
        <v>51</v>
      </c>
      <c r="E47" s="106">
        <f>+IF(AND('[1]Plánová kalkulace'!E104&lt;&gt;0,ISNUMBER('[1]Plánová kalkulace'!E105)),'[1]Plánová kalkulace'!E105,"x")</f>
        <v>15</v>
      </c>
      <c r="F47" s="107">
        <f>+IF(ISNUMBER('[1]Plánová kalkulace'!F105),'[1]Plánová kalkulace'!F105,"x")</f>
        <v>3</v>
      </c>
      <c r="G47" s="42"/>
    </row>
    <row r="48" spans="1:8" ht="7.5" customHeight="1" x14ac:dyDescent="0.4">
      <c r="A48" s="1"/>
      <c r="B48" s="108"/>
      <c r="C48" s="51"/>
      <c r="D48" s="109"/>
      <c r="E48" s="110"/>
      <c r="F48" s="110"/>
      <c r="G48" s="111"/>
    </row>
    <row r="49" spans="1:8" ht="16.8" x14ac:dyDescent="0.4">
      <c r="A49" s="1"/>
      <c r="B49" s="112" t="s">
        <v>68</v>
      </c>
      <c r="C49" s="112"/>
      <c r="D49" s="112"/>
      <c r="E49" s="112"/>
      <c r="F49" s="112"/>
      <c r="G49" s="86"/>
    </row>
    <row r="50" spans="1:8" ht="16.8" x14ac:dyDescent="0.4">
      <c r="A50" s="1"/>
      <c r="B50" s="112"/>
      <c r="C50" s="112"/>
      <c r="D50" s="112"/>
      <c r="E50" s="112"/>
      <c r="F50" s="112"/>
      <c r="G50" s="113"/>
    </row>
    <row r="51" spans="1:8" ht="16.8" x14ac:dyDescent="0.4">
      <c r="A51" s="1"/>
      <c r="B51" s="114"/>
      <c r="C51" s="1"/>
      <c r="D51" s="1"/>
      <c r="E51" s="1"/>
      <c r="F51" s="1"/>
      <c r="G51" s="86"/>
    </row>
    <row r="52" spans="1:8" ht="17.399999999999999" thickBot="1" x14ac:dyDescent="0.45">
      <c r="A52" s="1"/>
      <c r="B52" s="49" t="s">
        <v>69</v>
      </c>
      <c r="C52" s="1"/>
      <c r="D52" s="1"/>
      <c r="E52" s="1"/>
      <c r="F52" s="1"/>
      <c r="G52" s="86"/>
    </row>
    <row r="53" spans="1:8" ht="16.8" x14ac:dyDescent="0.4">
      <c r="A53" s="1"/>
      <c r="B53" s="115" t="s">
        <v>24</v>
      </c>
      <c r="C53" s="68" t="s">
        <v>25</v>
      </c>
      <c r="D53" s="116" t="s">
        <v>70</v>
      </c>
      <c r="E53" s="69" t="s">
        <v>27</v>
      </c>
      <c r="F53" s="70" t="s">
        <v>28</v>
      </c>
      <c r="G53" s="117"/>
    </row>
    <row r="54" spans="1:8" ht="17.399999999999999" thickBot="1" x14ac:dyDescent="0.45">
      <c r="A54" s="1"/>
      <c r="B54" s="118"/>
      <c r="C54" s="78"/>
      <c r="D54" s="119"/>
      <c r="E54" s="79" t="s">
        <v>29</v>
      </c>
      <c r="F54" s="80" t="s">
        <v>29</v>
      </c>
      <c r="G54" s="117"/>
    </row>
    <row r="55" spans="1:8" ht="28.05" customHeight="1" x14ac:dyDescent="0.4">
      <c r="A55" s="1"/>
      <c r="B55" s="81" t="s">
        <v>71</v>
      </c>
      <c r="C55" s="120" t="s">
        <v>72</v>
      </c>
      <c r="D55" s="121" t="s">
        <v>32</v>
      </c>
      <c r="E55" s="122" t="str">
        <f>+IF(AND('[1]Plánová kalkulace'!E132&lt;&gt;0,'[1]Plánová kalkulace'!E103&lt;&gt;0),'[1]Plánová kalkulace'!E137,"x")</f>
        <v>x</v>
      </c>
      <c r="F55" s="123" t="str">
        <f>+IF(AND('[1]Plánová kalkulace'!F132&lt;&gt;0,'[1]Plánová kalkulace'!F103&lt;&gt;0),'[1]Plánová kalkulace'!F137,"x")</f>
        <v>x</v>
      </c>
      <c r="G55" s="124"/>
      <c r="H55" s="4"/>
    </row>
    <row r="56" spans="1:8" ht="28.05" customHeight="1" x14ac:dyDescent="0.4">
      <c r="A56" s="1"/>
      <c r="B56" s="87" t="s">
        <v>73</v>
      </c>
      <c r="C56" s="125" t="s">
        <v>74</v>
      </c>
      <c r="D56" s="126" t="s">
        <v>32</v>
      </c>
      <c r="E56" s="94" t="str">
        <f>+IF(ISNUMBER('[1]Plánová kalkulace'!E138),'[1]Plánová kalkulace'!E138,"x")</f>
        <v>x</v>
      </c>
      <c r="F56" s="95" t="str">
        <f>+IF(ISNUMBER('[1]Plánová kalkulace'!F138),'[1]Plánová kalkulace'!F138,"x")</f>
        <v>x</v>
      </c>
      <c r="G56" s="124"/>
      <c r="H56" s="127"/>
    </row>
    <row r="57" spans="1:8" ht="28.05" customHeight="1" x14ac:dyDescent="0.4">
      <c r="A57" s="1"/>
      <c r="B57" s="128"/>
      <c r="C57" s="129" t="s">
        <v>75</v>
      </c>
      <c r="D57" s="126" t="s">
        <v>32</v>
      </c>
      <c r="E57" s="130">
        <v>0</v>
      </c>
      <c r="F57" s="131">
        <v>0</v>
      </c>
      <c r="G57" s="124"/>
      <c r="H57" s="4"/>
    </row>
    <row r="58" spans="1:8" ht="28.05" customHeight="1" thickBot="1" x14ac:dyDescent="0.45">
      <c r="A58" s="1"/>
      <c r="B58" s="132"/>
      <c r="C58" s="133" t="s">
        <v>76</v>
      </c>
      <c r="D58" s="134" t="s">
        <v>32</v>
      </c>
      <c r="E58" s="135">
        <v>0</v>
      </c>
      <c r="F58" s="136">
        <v>0</v>
      </c>
      <c r="G58" s="124"/>
    </row>
    <row r="59" spans="1:8" ht="17.25" customHeight="1" x14ac:dyDescent="0.4">
      <c r="A59" s="1"/>
      <c r="B59" s="137"/>
      <c r="C59" s="138"/>
      <c r="D59" s="139"/>
      <c r="E59" s="138"/>
      <c r="F59" s="138"/>
      <c r="G59" s="140"/>
      <c r="H59" s="51"/>
    </row>
    <row r="60" spans="1:8" ht="17.399999999999999" thickBot="1" x14ac:dyDescent="0.45">
      <c r="A60" s="1"/>
      <c r="B60" s="141"/>
      <c r="C60" s="28"/>
      <c r="D60" s="28"/>
      <c r="E60" s="28"/>
      <c r="F60" s="28"/>
      <c r="G60" s="142"/>
    </row>
    <row r="61" spans="1:8" s="149" customFormat="1" ht="15" customHeight="1" x14ac:dyDescent="0.4">
      <c r="A61" s="2"/>
      <c r="B61" s="143" t="s">
        <v>77</v>
      </c>
      <c r="C61" s="143"/>
      <c r="D61" s="144" t="str">
        <f>+IF('[1]Plánová kalkulace'!D191:F191&lt;&gt;0,'[1]Plánová kalkulace'!D191:F191,"  ")</f>
        <v>Zdeněk Mayer</v>
      </c>
      <c r="E61" s="145"/>
      <c r="F61" s="146"/>
      <c r="G61" s="147"/>
      <c r="H61" s="148"/>
    </row>
    <row r="62" spans="1:8" s="149" customFormat="1" ht="15" customHeight="1" x14ac:dyDescent="0.4">
      <c r="A62" s="2"/>
      <c r="B62" s="143" t="s">
        <v>78</v>
      </c>
      <c r="C62" s="143"/>
      <c r="D62" s="150" t="str">
        <f>+IF('[1]Plánová kalkulace'!D192:F192&lt;&gt;0,'[1]Plánová kalkulace'!D192:F192,"  ")</f>
        <v>728-231-234</v>
      </c>
      <c r="E62" s="151"/>
      <c r="F62" s="152"/>
      <c r="G62" s="147"/>
      <c r="H62" s="148"/>
    </row>
    <row r="63" spans="1:8" s="149" customFormat="1" ht="15" customHeight="1" x14ac:dyDescent="0.4">
      <c r="A63" s="2"/>
      <c r="B63" s="143" t="s">
        <v>79</v>
      </c>
      <c r="C63" s="143"/>
      <c r="D63" s="150" t="str">
        <f>+IF('[1]Plánová kalkulace'!D193:F193&lt;&gt;0,'[1]Plánová kalkulace'!D193:F193,"  ")</f>
        <v>Z.Mayer@seznam.cz</v>
      </c>
      <c r="E63" s="151"/>
      <c r="F63" s="152"/>
      <c r="G63" s="147"/>
      <c r="H63" s="148"/>
    </row>
    <row r="64" spans="1:8" s="149" customFormat="1" ht="15" customHeight="1" thickBot="1" x14ac:dyDescent="0.45">
      <c r="A64" s="2"/>
      <c r="B64" s="143" t="s">
        <v>80</v>
      </c>
      <c r="C64" s="143"/>
      <c r="D64" s="153">
        <f>+IF('[1]Plánová kalkulace'!D194:F194&lt;&gt;0,'[1]Plánová kalkulace'!D194:F194,"  ")</f>
        <v>46019</v>
      </c>
      <c r="E64" s="154"/>
      <c r="F64" s="155"/>
      <c r="G64" s="147"/>
      <c r="H64" s="148"/>
    </row>
    <row r="65" spans="1:8" ht="15" customHeight="1" x14ac:dyDescent="0.4">
      <c r="A65" s="1"/>
      <c r="B65" s="2"/>
      <c r="C65" s="1"/>
      <c r="D65" s="1"/>
      <c r="E65" s="1"/>
      <c r="F65" s="1"/>
      <c r="G65" s="3"/>
    </row>
    <row r="66" spans="1:8" ht="15" hidden="1" customHeight="1" x14ac:dyDescent="0.4">
      <c r="B66" s="156"/>
    </row>
    <row r="67" spans="1:8" ht="15" hidden="1" customHeight="1" x14ac:dyDescent="0.4">
      <c r="H67" s="158"/>
    </row>
    <row r="68" spans="1:8" ht="15" hidden="1" customHeight="1" x14ac:dyDescent="0.4">
      <c r="H68" s="158"/>
    </row>
    <row r="69" spans="1:8" ht="15" hidden="1" customHeight="1" x14ac:dyDescent="0.4">
      <c r="H69" s="158"/>
    </row>
    <row r="70" spans="1:8" ht="16.8" x14ac:dyDescent="0.4"/>
  </sheetData>
  <mergeCells count="29">
    <mergeCell ref="B64:C64"/>
    <mergeCell ref="D64:F64"/>
    <mergeCell ref="G53:G54"/>
    <mergeCell ref="B61:C61"/>
    <mergeCell ref="D61:F61"/>
    <mergeCell ref="B62:C62"/>
    <mergeCell ref="D62:F62"/>
    <mergeCell ref="B63:C63"/>
    <mergeCell ref="D63:F63"/>
    <mergeCell ref="B27:B29"/>
    <mergeCell ref="C27:C29"/>
    <mergeCell ref="D27:D29"/>
    <mergeCell ref="B49:F50"/>
    <mergeCell ref="B53:B54"/>
    <mergeCell ref="C53:C54"/>
    <mergeCell ref="D53:D54"/>
    <mergeCell ref="B21:B22"/>
    <mergeCell ref="D21:F21"/>
    <mergeCell ref="D22:F22"/>
    <mergeCell ref="B23:B24"/>
    <mergeCell ref="D23:F23"/>
    <mergeCell ref="D24:F24"/>
    <mergeCell ref="B5:F5"/>
    <mergeCell ref="B6:F6"/>
    <mergeCell ref="B14:F14"/>
    <mergeCell ref="D15:E15"/>
    <mergeCell ref="B19:B20"/>
    <mergeCell ref="D19:F19"/>
    <mergeCell ref="D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Renata Potměšilová</cp:lastModifiedBy>
  <dcterms:created xsi:type="dcterms:W3CDTF">2015-06-05T18:19:34Z</dcterms:created>
  <dcterms:modified xsi:type="dcterms:W3CDTF">2026-01-04T17:01:44Z</dcterms:modified>
</cp:coreProperties>
</file>