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Montáž VO" sheetId="2" r:id="rId2"/>
    <sheet name="02 - Demontáž VO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'01 - Montáž VO'!$C$129:$K$244</definedName>
    <definedName name="_xlnm.Print_Area" localSheetId="1">'01 - Montáž VO'!$C$4:$J$76,'01 - Montáž VO'!$C$82:$J$111,'01 - Montáž VO'!$C$117:$J$244</definedName>
    <definedName name="_xlnm.Print_Titles" localSheetId="1">'01 - Montáž VO'!$129:$129</definedName>
    <definedName name="_xlnm._FilterDatabase" localSheetId="2" hidden="1">'02 - Demontáž VO'!$C$122:$K$148</definedName>
    <definedName name="_xlnm.Print_Area" localSheetId="2">'02 - Demontáž VO'!$C$4:$J$76,'02 - Demontáž VO'!$C$82:$J$104,'02 - Demontáž VO'!$C$110:$J$148</definedName>
    <definedName name="_xlnm.Print_Titles" localSheetId="2">'02 - Demontáž VO'!$122:$122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0"/>
  <c r="BH130"/>
  <c r="BG130"/>
  <c r="BF130"/>
  <c r="T130"/>
  <c r="T129"/>
  <c r="T128"/>
  <c r="R130"/>
  <c r="R129"/>
  <c r="R128"/>
  <c r="P130"/>
  <c r="P129"/>
  <c r="P128"/>
  <c r="BI127"/>
  <c r="BH127"/>
  <c r="BG127"/>
  <c r="BF127"/>
  <c r="T127"/>
  <c r="R127"/>
  <c r="P127"/>
  <c r="BI126"/>
  <c r="BH126"/>
  <c r="BG126"/>
  <c r="BF126"/>
  <c r="T126"/>
  <c r="R126"/>
  <c r="P126"/>
  <c r="J120"/>
  <c r="J119"/>
  <c r="F119"/>
  <c r="F117"/>
  <c r="E115"/>
  <c r="J92"/>
  <c r="J91"/>
  <c r="F91"/>
  <c r="F89"/>
  <c r="E87"/>
  <c r="J18"/>
  <c r="E18"/>
  <c r="F120"/>
  <c r="J17"/>
  <c r="J12"/>
  <c r="J117"/>
  <c r="E7"/>
  <c r="E113"/>
  <c i="2" r="J37"/>
  <c r="J36"/>
  <c i="1" r="AY95"/>
  <c i="2" r="J35"/>
  <c i="1" r="AX95"/>
  <c i="2" r="BI244"/>
  <c r="BH244"/>
  <c r="BG244"/>
  <c r="BF244"/>
  <c r="T244"/>
  <c r="T243"/>
  <c r="R244"/>
  <c r="R243"/>
  <c r="P244"/>
  <c r="P243"/>
  <c r="BI242"/>
  <c r="BH242"/>
  <c r="BG242"/>
  <c r="BF242"/>
  <c r="T242"/>
  <c r="T241"/>
  <c r="R242"/>
  <c r="R241"/>
  <c r="P242"/>
  <c r="P241"/>
  <c r="BI240"/>
  <c r="BH240"/>
  <c r="BG240"/>
  <c r="BF240"/>
  <c r="T240"/>
  <c r="T239"/>
  <c r="R240"/>
  <c r="R239"/>
  <c r="P240"/>
  <c r="P239"/>
  <c r="BI238"/>
  <c r="BH238"/>
  <c r="BG238"/>
  <c r="BF238"/>
  <c r="T238"/>
  <c r="R238"/>
  <c r="P238"/>
  <c r="BI237"/>
  <c r="BH237"/>
  <c r="BG237"/>
  <c r="BF237"/>
  <c r="T237"/>
  <c r="R237"/>
  <c r="P237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0"/>
  <c r="BH230"/>
  <c r="BG230"/>
  <c r="BF230"/>
  <c r="T230"/>
  <c r="T229"/>
  <c r="R230"/>
  <c r="R229"/>
  <c r="P230"/>
  <c r="P229"/>
  <c r="BI228"/>
  <c r="BH228"/>
  <c r="BG228"/>
  <c r="BF228"/>
  <c r="T228"/>
  <c r="R228"/>
  <c r="P228"/>
  <c r="BI226"/>
  <c r="BH226"/>
  <c r="BG226"/>
  <c r="BF226"/>
  <c r="T226"/>
  <c r="R226"/>
  <c r="P226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7"/>
  <c r="BH167"/>
  <c r="BG167"/>
  <c r="BF167"/>
  <c r="T167"/>
  <c r="R167"/>
  <c r="P167"/>
  <c r="BI166"/>
  <c r="BH166"/>
  <c r="BG166"/>
  <c r="BF166"/>
  <c r="T166"/>
  <c r="R166"/>
  <c r="P166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39"/>
  <c r="BH139"/>
  <c r="BG139"/>
  <c r="BF139"/>
  <c r="T139"/>
  <c r="R139"/>
  <c r="P139"/>
  <c r="BI138"/>
  <c r="BH138"/>
  <c r="BG138"/>
  <c r="BF138"/>
  <c r="T138"/>
  <c r="R138"/>
  <c r="P138"/>
  <c r="BI135"/>
  <c r="BH135"/>
  <c r="BG135"/>
  <c r="BF135"/>
  <c r="T135"/>
  <c r="R135"/>
  <c r="P135"/>
  <c r="BI134"/>
  <c r="BH134"/>
  <c r="BG134"/>
  <c r="BF134"/>
  <c r="T134"/>
  <c r="R134"/>
  <c r="P134"/>
  <c r="J127"/>
  <c r="J126"/>
  <c r="F126"/>
  <c r="F124"/>
  <c r="E122"/>
  <c r="J92"/>
  <c r="J91"/>
  <c r="F91"/>
  <c r="F89"/>
  <c r="E87"/>
  <c r="J18"/>
  <c r="E18"/>
  <c r="F92"/>
  <c r="J17"/>
  <c r="J12"/>
  <c r="J124"/>
  <c r="E7"/>
  <c r="E120"/>
  <c i="1" r="L90"/>
  <c r="AM90"/>
  <c r="AM89"/>
  <c r="L89"/>
  <c r="AM87"/>
  <c r="L87"/>
  <c r="L85"/>
  <c r="L84"/>
  <c i="3" r="BK147"/>
  <c r="J147"/>
  <c r="BK146"/>
  <c r="J146"/>
  <c r="BK145"/>
  <c r="J145"/>
  <c r="BK143"/>
  <c r="J143"/>
  <c r="BK142"/>
  <c r="J142"/>
  <c r="BK141"/>
  <c r="J141"/>
  <c r="BK140"/>
  <c r="J140"/>
  <c r="BK139"/>
  <c r="J139"/>
  <c r="BK138"/>
  <c r="J138"/>
  <c r="BK137"/>
  <c r="J137"/>
  <c r="BK136"/>
  <c r="J136"/>
  <c r="BK135"/>
  <c r="J135"/>
  <c r="BK134"/>
  <c r="J134"/>
  <c r="BK133"/>
  <c r="J133"/>
  <c r="BK130"/>
  <c r="J130"/>
  <c r="BK127"/>
  <c r="J127"/>
  <c r="BK126"/>
  <c r="J126"/>
  <c i="2" r="J238"/>
  <c r="J237"/>
  <c r="BK235"/>
  <c r="J230"/>
  <c r="BK228"/>
  <c r="BK218"/>
  <c r="J217"/>
  <c r="BK215"/>
  <c r="BK213"/>
  <c r="J212"/>
  <c r="J202"/>
  <c r="BK201"/>
  <c r="J198"/>
  <c r="J196"/>
  <c r="J193"/>
  <c r="J192"/>
  <c r="BK188"/>
  <c r="J186"/>
  <c r="BK173"/>
  <c r="J166"/>
  <c r="J164"/>
  <c r="BK160"/>
  <c r="BK159"/>
  <c r="BK155"/>
  <c r="BK149"/>
  <c r="BK148"/>
  <c r="BK135"/>
  <c r="J244"/>
  <c r="J242"/>
  <c r="BK240"/>
  <c r="BK237"/>
  <c r="J233"/>
  <c r="J225"/>
  <c r="BK223"/>
  <c r="BK221"/>
  <c r="J220"/>
  <c r="BK219"/>
  <c r="J218"/>
  <c r="BK210"/>
  <c r="J207"/>
  <c r="BK203"/>
  <c r="J201"/>
  <c r="BK198"/>
  <c r="BK196"/>
  <c r="BK195"/>
  <c r="J194"/>
  <c r="BK193"/>
  <c r="BK192"/>
  <c r="BK191"/>
  <c r="BK190"/>
  <c r="J188"/>
  <c r="BK186"/>
  <c r="J184"/>
  <c r="J181"/>
  <c r="BK180"/>
  <c r="J179"/>
  <c r="J172"/>
  <c r="J170"/>
  <c r="BK167"/>
  <c r="BK163"/>
  <c r="BK162"/>
  <c r="J159"/>
  <c r="BK158"/>
  <c r="J157"/>
  <c r="J151"/>
  <c r="J150"/>
  <c r="J145"/>
  <c r="J142"/>
  <c r="BK139"/>
  <c r="BK138"/>
  <c r="BK244"/>
  <c r="BK242"/>
  <c r="J234"/>
  <c r="BK230"/>
  <c r="J226"/>
  <c r="BK225"/>
  <c r="J223"/>
  <c r="J221"/>
  <c r="J219"/>
  <c r="J216"/>
  <c r="J215"/>
  <c r="BK214"/>
  <c r="J214"/>
  <c r="J210"/>
  <c r="J209"/>
  <c r="BK206"/>
  <c r="J203"/>
  <c r="BK200"/>
  <c r="J195"/>
  <c r="BK194"/>
  <c r="J191"/>
  <c r="J190"/>
  <c r="J183"/>
  <c r="J180"/>
  <c r="BK178"/>
  <c r="BK172"/>
  <c r="BK171"/>
  <c r="J167"/>
  <c r="J162"/>
  <c r="J160"/>
  <c r="BK157"/>
  <c r="J155"/>
  <c r="J153"/>
  <c r="J152"/>
  <c r="J148"/>
  <c r="J147"/>
  <c r="BK146"/>
  <c r="J139"/>
  <c r="J138"/>
  <c r="J135"/>
  <c r="BK134"/>
  <c r="J240"/>
  <c r="BK238"/>
  <c r="J235"/>
  <c r="BK234"/>
  <c r="BK233"/>
  <c r="J228"/>
  <c r="BK226"/>
  <c r="BK220"/>
  <c r="BK217"/>
  <c r="BK216"/>
  <c r="J213"/>
  <c r="BK212"/>
  <c r="J211"/>
  <c r="J208"/>
  <c r="BK207"/>
  <c r="J206"/>
  <c r="BK204"/>
  <c r="J182"/>
  <c r="J163"/>
  <c r="J161"/>
  <c r="J154"/>
  <c r="BK152"/>
  <c r="BK147"/>
  <c r="J146"/>
  <c r="BK144"/>
  <c r="BK143"/>
  <c r="BK142"/>
  <c r="J134"/>
  <c r="BK211"/>
  <c r="BK209"/>
  <c r="BK208"/>
  <c r="J204"/>
  <c r="BK202"/>
  <c r="J200"/>
  <c r="BK184"/>
  <c r="BK183"/>
  <c r="BK182"/>
  <c r="BK181"/>
  <c r="BK179"/>
  <c r="J178"/>
  <c r="J173"/>
  <c r="J171"/>
  <c r="BK170"/>
  <c r="BK166"/>
  <c r="BK164"/>
  <c r="BK161"/>
  <c r="J158"/>
  <c r="BK154"/>
  <c r="BK153"/>
  <c r="BK151"/>
  <c r="BK150"/>
  <c r="J149"/>
  <c r="BK145"/>
  <c r="J144"/>
  <c r="J143"/>
  <c i="1" r="AS94"/>
  <c i="2" l="1" r="P141"/>
  <c r="R169"/>
  <c r="P133"/>
  <c r="P132"/>
  <c r="P131"/>
  <c r="T133"/>
  <c r="T132"/>
  <c r="BK137"/>
  <c r="J137"/>
  <c r="J100"/>
  <c r="P137"/>
  <c r="R137"/>
  <c r="T141"/>
  <c r="BK133"/>
  <c r="J133"/>
  <c r="J99"/>
  <c r="R133"/>
  <c r="R132"/>
  <c r="R131"/>
  <c r="T137"/>
  <c r="BK141"/>
  <c r="J141"/>
  <c r="J102"/>
  <c r="R141"/>
  <c r="R140"/>
  <c r="BK169"/>
  <c r="J169"/>
  <c r="J103"/>
  <c r="P169"/>
  <c r="T169"/>
  <c r="BK232"/>
  <c r="J232"/>
  <c r="J106"/>
  <c r="P232"/>
  <c r="R232"/>
  <c r="T232"/>
  <c r="BK236"/>
  <c r="J236"/>
  <c r="J107"/>
  <c r="P236"/>
  <c r="R236"/>
  <c r="T236"/>
  <c i="3" r="BK125"/>
  <c r="J125"/>
  <c r="J98"/>
  <c r="P125"/>
  <c r="P124"/>
  <c r="R125"/>
  <c r="R124"/>
  <c r="T125"/>
  <c r="T124"/>
  <c r="BK132"/>
  <c r="J132"/>
  <c r="J102"/>
  <c r="P132"/>
  <c r="R132"/>
  <c r="T132"/>
  <c r="T131"/>
  <c r="BK144"/>
  <c r="J144"/>
  <c r="J103"/>
  <c r="P144"/>
  <c r="R144"/>
  <c r="T144"/>
  <c i="2" r="J89"/>
  <c r="BE134"/>
  <c r="BE142"/>
  <c r="BE144"/>
  <c r="BE152"/>
  <c r="BE154"/>
  <c r="BE155"/>
  <c r="BE157"/>
  <c r="BE160"/>
  <c r="BE161"/>
  <c r="BE162"/>
  <c r="BE163"/>
  <c r="BE167"/>
  <c r="BE173"/>
  <c r="BE203"/>
  <c r="BE204"/>
  <c r="BE209"/>
  <c r="BE210"/>
  <c r="F127"/>
  <c r="BE138"/>
  <c r="BE143"/>
  <c r="BE146"/>
  <c r="BE149"/>
  <c r="BE153"/>
  <c r="BE170"/>
  <c r="BE171"/>
  <c r="BE181"/>
  <c r="BE190"/>
  <c r="BE191"/>
  <c r="BE208"/>
  <c r="BE217"/>
  <c r="BE218"/>
  <c r="BE228"/>
  <c r="BE230"/>
  <c r="BE145"/>
  <c r="BE158"/>
  <c r="BE166"/>
  <c r="BE179"/>
  <c r="BE186"/>
  <c r="BE193"/>
  <c r="BE201"/>
  <c r="BE211"/>
  <c r="BE213"/>
  <c r="BE219"/>
  <c r="BE233"/>
  <c r="BE234"/>
  <c r="BE237"/>
  <c r="BE240"/>
  <c r="BE242"/>
  <c r="BE244"/>
  <c r="E85"/>
  <c r="BE147"/>
  <c r="BE150"/>
  <c r="BE164"/>
  <c r="BE178"/>
  <c r="BE182"/>
  <c r="BE192"/>
  <c r="BE194"/>
  <c r="BE195"/>
  <c r="BE196"/>
  <c r="BE202"/>
  <c r="BE206"/>
  <c r="BE207"/>
  <c r="BE212"/>
  <c r="BE214"/>
  <c r="BE215"/>
  <c r="BE216"/>
  <c r="BE226"/>
  <c r="BE238"/>
  <c r="BE135"/>
  <c r="BE139"/>
  <c r="BE148"/>
  <c r="BE151"/>
  <c r="BE159"/>
  <c r="BE172"/>
  <c r="BE180"/>
  <c r="BE183"/>
  <c r="BE184"/>
  <c r="BE188"/>
  <c r="BE198"/>
  <c r="BE200"/>
  <c r="BE220"/>
  <c r="BE221"/>
  <c r="BE223"/>
  <c r="BE225"/>
  <c r="BE235"/>
  <c r="BK229"/>
  <c r="J229"/>
  <c r="J104"/>
  <c r="BK239"/>
  <c r="J239"/>
  <c r="J108"/>
  <c r="BK241"/>
  <c r="J241"/>
  <c r="J109"/>
  <c r="BK243"/>
  <c r="J243"/>
  <c r="J110"/>
  <c i="3" r="E85"/>
  <c r="J89"/>
  <c r="F92"/>
  <c r="BE126"/>
  <c r="BE127"/>
  <c r="BE130"/>
  <c r="BE133"/>
  <c r="BE134"/>
  <c r="BE135"/>
  <c r="BE136"/>
  <c r="BE137"/>
  <c r="BE138"/>
  <c r="BE139"/>
  <c r="BE140"/>
  <c r="BE141"/>
  <c r="BE142"/>
  <c r="BE143"/>
  <c r="BE145"/>
  <c r="BE146"/>
  <c r="BE147"/>
  <c r="BK129"/>
  <c r="J129"/>
  <c r="J100"/>
  <c i="2" r="F34"/>
  <c i="1" r="BA95"/>
  <c i="2" r="J34"/>
  <c i="1" r="AW95"/>
  <c i="2" r="F37"/>
  <c i="1" r="BD95"/>
  <c i="2" r="F35"/>
  <c i="1" r="BB95"/>
  <c i="3" r="F35"/>
  <c i="1" r="BB96"/>
  <c i="3" r="F36"/>
  <c i="1" r="BC96"/>
  <c i="3" r="J34"/>
  <c i="1" r="AW96"/>
  <c i="2" r="F36"/>
  <c i="1" r="BC95"/>
  <c i="3" r="F34"/>
  <c i="1" r="BA96"/>
  <c i="3" r="F37"/>
  <c i="1" r="BD96"/>
  <c i="3" l="1" r="R131"/>
  <c r="R123"/>
  <c r="P131"/>
  <c i="2" r="P231"/>
  <c i="3" r="P123"/>
  <c i="1" r="AU96"/>
  <c i="2" r="T231"/>
  <c r="T140"/>
  <c i="3" r="T123"/>
  <c i="2" r="R231"/>
  <c r="R130"/>
  <c r="T131"/>
  <c r="T130"/>
  <c r="P140"/>
  <c r="P130"/>
  <c i="1" r="AU95"/>
  <c i="2" r="BK140"/>
  <c r="J140"/>
  <c r="J101"/>
  <c r="BK132"/>
  <c r="BK131"/>
  <c r="J131"/>
  <c r="J97"/>
  <c r="BK231"/>
  <c r="J231"/>
  <c r="J105"/>
  <c i="3" r="BK124"/>
  <c r="J124"/>
  <c r="J97"/>
  <c r="BK128"/>
  <c r="J128"/>
  <c r="J99"/>
  <c r="BK131"/>
  <c r="J131"/>
  <c r="J101"/>
  <c i="2" r="F33"/>
  <c i="1" r="AZ95"/>
  <c r="BC94"/>
  <c r="W32"/>
  <c i="2" r="J33"/>
  <c i="1" r="AV95"/>
  <c r="AT95"/>
  <c r="BA94"/>
  <c r="W30"/>
  <c i="3" r="F33"/>
  <c i="1" r="AZ96"/>
  <c r="BD94"/>
  <c r="W33"/>
  <c i="3" r="J33"/>
  <c i="1" r="AV96"/>
  <c r="AT96"/>
  <c r="BB94"/>
  <c r="W31"/>
  <c i="2" l="1" r="BK130"/>
  <c r="J130"/>
  <c r="J96"/>
  <c r="J132"/>
  <c r="J98"/>
  <c i="3" r="BK123"/>
  <c r="J123"/>
  <c r="J96"/>
  <c i="1" r="AZ94"/>
  <c r="AV94"/>
  <c r="AK29"/>
  <c r="AY94"/>
  <c r="AX94"/>
  <c r="AU94"/>
  <c r="AW94"/>
  <c r="AK30"/>
  <c l="1" r="W29"/>
  <c i="2" r="J30"/>
  <c i="1" r="AG95"/>
  <c r="AN95"/>
  <c i="3" r="J30"/>
  <c i="1" r="AG96"/>
  <c r="AN96"/>
  <c r="AT94"/>
  <c i="2" l="1" r="J39"/>
  <c i="3" r="J39"/>
  <c i="1" r="AG94"/>
  <c r="AN94"/>
  <c l="1" r="AK26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<sst xmlns="http://schemas.openxmlformats.org/spreadsheetml/2006/main">
  <si>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</si>
  <si>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</si>
  <si>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</si>
  <si>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</si>
  <si>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</si>
  <si>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{35e093a7-c653-49ac-ad50-4b418948802d}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</si>
  <si>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</si>
  <si>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</si>
  <si>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</si>
  <si>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</si>
  <si>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</si>
  <si>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</si>
  <si>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</si>
  <si>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</si>
  <si>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1602016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</si>
  <si>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</si>
  <si>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</si>
  <si>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Zlepšení vzhledu a dopravní infrastruktury v obci Heřmaneč</t>
  </si>
  <si>
    <t>KSO:</t>
  </si>
  <si>
    <t>CC-CZ:</t>
  </si>
  <si>
    <t>Místo:</t>
  </si>
  <si>
    <t>Heřmaneč</t>
  </si>
  <si>
    <t>Datum:</t>
  </si>
  <si>
    <t>14. 8. 2025</t>
  </si>
  <si>
    <t>Zadavatel:</t>
  </si>
  <si>
    <t>IČ:</t>
  </si>
  <si>
    <t>Obec Heřmaneč, Heřmaneč 20, 378 53 Strmilov</t>
  </si>
  <si>
    <t>DIČ:</t>
  </si>
  <si>
    <t>Uchazeč:</t>
  </si>
  <si>
    <t>Vyplň údaj</t>
  </si>
  <si>
    <t>Projektant:</t>
  </si>
  <si>
    <t>SETO, spol. s.r.o., Malý Pěčín 33, 380 01 Dačice</t>
  </si>
  <si>
    <t>True</t>
  </si>
  <si>
    <t>Zpracovatel:</t>
  </si>
  <si>
    <t>SETO, spol. s.r.o. - Matěj Distel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</si>
  <si>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</si>
  <si>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</si>
  <si>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</si>
  <si>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</si>
  <si>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</si>
  <si>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</si>
  <si>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</si>
  <si>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</si>
  <si>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</si>
  <si>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</si>
  <si>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</si>
  <si>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</si>
  <si>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</si>
  <si>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</si>
  <si>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</si>
  <si>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</si>
  <si>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</si>
  <si>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</si>
  <si>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</si>
  <si>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</si>
  <si>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</si>
  <si>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</si>
  <si>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</si>
  <si>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</si>
  <si>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</si>
  <si>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</si>
  <si>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</si>
  <si>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</si>
  <si>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</si>
  <si>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</si>
  <si>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</si>
  <si>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</si>
  <si>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</si>
  <si>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</si>
  <si>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</si>
  <si>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</si>
  <si>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</si>
  <si>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</si>
  <si>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</si>
  <si>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</si>
  <si>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</si>
  <si>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</si>
  <si>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</si>
  <si>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</si>
  <si>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</si>
  <si>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</si>
  <si>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</si>
  <si>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Montáž VO</t>
  </si>
  <si>
    <t>STA</t>
  </si>
  <si>
    <t>1</t>
  </si>
  <si>
    <t>{212f3ddb-6c7a-464d-9e4f-eb22d3041119}</t>
  </si>
  <si>
    <t>2</t>
  </si>
  <si>
    <t>02</t>
  </si>
  <si>
    <t>Demontáž VO</t>
  </si>
  <si>
    <t>{283f1900-5c34-46b4-a6a5-75e5632c2bb9}</t>
  </si>
  <si>
    <t>KRYCÍ LIST SOUPISU PRACÍ</t>
  </si>
  <si>
    <t>Objekt:</t>
  </si>
  <si>
    <t>01 - Montáž VO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</si>
  <si>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</si>
  <si>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</si>
  <si>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</si>
  <si>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</si>
  <si>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</si>
  <si>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</si>
  <si>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 Zemní práce</t>
  </si>
  <si>
    <t xml:space="preserve">      18 - Zemní práce - povrchové úpravy terénu</t>
  </si>
  <si>
    <t xml:space="preserve">    9 -  Ostatní konstrukce a práce-bourání</t>
  </si>
  <si>
    <t>M - Práce a dodávky M</t>
  </si>
  <si>
    <t xml:space="preserve">    21-M - Elektromontáže</t>
  </si>
  <si>
    <t xml:space="preserve">    46-M -  Zemní práce při extr.mont.pracích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</si>
  <si>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</si>
  <si>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</si>
  <si>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</si>
  <si>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</si>
  <si>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</si>
  <si>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</si>
  <si>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</si>
  <si>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</si>
  <si>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</si>
  <si>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</si>
  <si>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</si>
  <si>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</si>
  <si>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</si>
  <si>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</si>
  <si>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</si>
  <si>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</si>
  <si>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</si>
  <si>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</si>
  <si>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</si>
  <si>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Dodavatel</t>
  </si>
  <si>
    <t>Náklady soupisu celkem</t>
  </si>
  <si>
    <t>HSV</t>
  </si>
  <si>
    <t>Práce a dodávky HSV</t>
  </si>
  <si>
    <t>ROZPOCET</t>
  </si>
  <si>
    <t xml:space="preserve"> Zemní práce</t>
  </si>
  <si>
    <t>18</t>
  </si>
  <si>
    <t>Zemní práce - povrchové úpravy terénu</t>
  </si>
  <si>
    <t>K</t>
  </si>
  <si>
    <t>180404111</t>
  </si>
  <si>
    <t>Založení trávníku výsevem na vrstvě ornice</t>
  </si>
  <si>
    <t>m2</t>
  </si>
  <si>
    <t>4</t>
  </si>
  <si>
    <t>3</t>
  </si>
  <si>
    <t>-273807093</t>
  </si>
  <si>
    <t>M</t>
  </si>
  <si>
    <t>005724100</t>
  </si>
  <si>
    <t>osivo směs travní parková</t>
  </si>
  <si>
    <t>kg</t>
  </si>
  <si>
    <t>8</t>
  </si>
  <si>
    <t>2066480241</t>
  </si>
  <si>
    <t>VV</t>
  </si>
  <si>
    <t>152*0,03 'Přepočtené koeficientem množství</t>
  </si>
  <si>
    <t>9</t>
  </si>
  <si>
    <t xml:space="preserve"> Ostatní konstrukce a práce-bourání</t>
  </si>
  <si>
    <t>945421110.1</t>
  </si>
  <si>
    <t>Hydraulická zvedací plošina na automobilovém podvozku výška zdvihu do 18 m včetně obsluhy</t>
  </si>
  <si>
    <t>hod</t>
  </si>
  <si>
    <t>-1008388209</t>
  </si>
  <si>
    <t>945421112</t>
  </si>
  <si>
    <t>Hydraulický nakládací jeřáb na automobilovém podvozku do 5 t včetně obsluhy</t>
  </si>
  <si>
    <t>2106678828</t>
  </si>
  <si>
    <t>Práce a dodávky M</t>
  </si>
  <si>
    <t>21-M</t>
  </si>
  <si>
    <t>Elektromontáže</t>
  </si>
  <si>
    <t>5</t>
  </si>
  <si>
    <t>210040611</t>
  </si>
  <si>
    <t>Montáž kabelové spojky</t>
  </si>
  <si>
    <t>kus</t>
  </si>
  <si>
    <t>64</t>
  </si>
  <si>
    <t>-1604461327</t>
  </si>
  <si>
    <t>6</t>
  </si>
  <si>
    <t>35436029</t>
  </si>
  <si>
    <t>spojka kabelová smršťovaná přímá do 1kV 91ahsc-35 3-4ž.x6-35mm</t>
  </si>
  <si>
    <t>128</t>
  </si>
  <si>
    <t>-1001147884</t>
  </si>
  <si>
    <t>7</t>
  </si>
  <si>
    <t>210100151</t>
  </si>
  <si>
    <t>Ukončení kabelů smršťovací záklopkou nebo páskou se zapojením bez letování žíly do 4x16 mm2</t>
  </si>
  <si>
    <t>-1040296622</t>
  </si>
  <si>
    <t>210100173</t>
  </si>
  <si>
    <t>Ukončení kabelů smršťovací záklopkou nebo páskou se zapojením bez letování žíly do 3x4 mm2</t>
  </si>
  <si>
    <t>-210337984</t>
  </si>
  <si>
    <t>210202013</t>
  </si>
  <si>
    <t>Montáž svítidlo výbojkové průmyslové nebo venkovní na výložník</t>
  </si>
  <si>
    <t>1532488372</t>
  </si>
  <si>
    <t>10</t>
  </si>
  <si>
    <t>34774007</t>
  </si>
  <si>
    <t>svítidlo veřejného osvětlení na dřík/výložník, hliníkový odlitek, zdroj LED 20W 27000K stmívatelné</t>
  </si>
  <si>
    <t>22349240</t>
  </si>
  <si>
    <t>11</t>
  </si>
  <si>
    <t>31673000</t>
  </si>
  <si>
    <t>VYLOZNIK SADOVY OBLOUKOVY SV 1-1000</t>
  </si>
  <si>
    <t>-1323178194</t>
  </si>
  <si>
    <t>12</t>
  </si>
  <si>
    <t>210202016</t>
  </si>
  <si>
    <t>Montáž svítidlo výbojkové průmyslové nebo venkovní na sloupek parkový</t>
  </si>
  <si>
    <t>-651827401</t>
  </si>
  <si>
    <t>13</t>
  </si>
  <si>
    <t>210204011</t>
  </si>
  <si>
    <t>Montáž stožárů osvětlení ocelových samostatně stojících délky do 12 m</t>
  </si>
  <si>
    <t>-1718546509</t>
  </si>
  <si>
    <t>14</t>
  </si>
  <si>
    <t>31674067</t>
  </si>
  <si>
    <t xml:space="preserve">stožár osvětlovací sadový Pz, třístupňový,  výška svítidla 6,0m, PUR nástřik pod dvířka</t>
  </si>
  <si>
    <t>-151272166</t>
  </si>
  <si>
    <t>210204201</t>
  </si>
  <si>
    <t>Montáž elektrovýzbroje stožárů osvětlení 1 okruh</t>
  </si>
  <si>
    <t>-31756146</t>
  </si>
  <si>
    <t>16</t>
  </si>
  <si>
    <t>1394456</t>
  </si>
  <si>
    <t>EL.VYZBROJ 2POJ. IP20</t>
  </si>
  <si>
    <t>256</t>
  </si>
  <si>
    <t>-729637676</t>
  </si>
  <si>
    <t>17</t>
  </si>
  <si>
    <t>210220022</t>
  </si>
  <si>
    <t>Montáž uzemňovacího vedení vodičů FeZn pomocí svorek v zemi drátem do 10 mm ve městské zástavbě</t>
  </si>
  <si>
    <t>m</t>
  </si>
  <si>
    <t>601731567</t>
  </si>
  <si>
    <t>8500068040v</t>
  </si>
  <si>
    <t>Drát zemnicí FeZn pr. 10mm (50kg/bal = 80,5bm)</t>
  </si>
  <si>
    <t>958472012</t>
  </si>
  <si>
    <t>286*0,68 'Přepočtené koeficientem množství</t>
  </si>
  <si>
    <t>19</t>
  </si>
  <si>
    <t>210220301</t>
  </si>
  <si>
    <t>Montáž svorek hromosvodných se 2 šrouby</t>
  </si>
  <si>
    <t>1156474902</t>
  </si>
  <si>
    <t>20</t>
  </si>
  <si>
    <t>35441885</t>
  </si>
  <si>
    <t>svorka spojovací pro lano D 8-10mm</t>
  </si>
  <si>
    <t>-1675981392</t>
  </si>
  <si>
    <t>35442036</t>
  </si>
  <si>
    <t>svorka uzemnění nerez připojovací</t>
  </si>
  <si>
    <t>-763538996</t>
  </si>
  <si>
    <t>22</t>
  </si>
  <si>
    <t>210280003</t>
  </si>
  <si>
    <t>Zkoušky a prohlídky el rozvodů a zařízení celková prohlídka pro objem mtž prací do 1 000 000 Kč</t>
  </si>
  <si>
    <t>944893844</t>
  </si>
  <si>
    <t>23</t>
  </si>
  <si>
    <t>210280211</t>
  </si>
  <si>
    <t>Měření zemních odporů zemniče prvního nebo samostatného</t>
  </si>
  <si>
    <t>-1194153059</t>
  </si>
  <si>
    <t>24</t>
  </si>
  <si>
    <t>210280542</t>
  </si>
  <si>
    <t>Měření impedance nulové smyčky okruhu vedení třífázového</t>
  </si>
  <si>
    <t>841686795</t>
  </si>
  <si>
    <t>25</t>
  </si>
  <si>
    <t>210812011</t>
  </si>
  <si>
    <t>Montáž kabel Cu plný kulatý do 1 kV 3x1,5 až 6 mm2 uložený volně nebo v liště (např. CYKY)</t>
  </si>
  <si>
    <t>318096475</t>
  </si>
  <si>
    <t>26</t>
  </si>
  <si>
    <t>34111030</t>
  </si>
  <si>
    <t>kabel instalační jádro Cu plné izolace PVC plášť PVC 450/750V (CYKY) 3x1,5mm2</t>
  </si>
  <si>
    <t>-1717156438</t>
  </si>
  <si>
    <t>49*1,05 'Přepočtené koeficientem množství</t>
  </si>
  <si>
    <t>27</t>
  </si>
  <si>
    <t>210902011</t>
  </si>
  <si>
    <t>Montáž kabelu Al do 1 kV plný kulatý průřezu 4x16 mm2 uložených volně (např. AYKY)</t>
  </si>
  <si>
    <t>2002658684</t>
  </si>
  <si>
    <t>28</t>
  </si>
  <si>
    <t>34112316</t>
  </si>
  <si>
    <t>kabel instalační jádro Al plné izolace PVC plášť PVC 450/750V (AYKY) 4x16mm2</t>
  </si>
  <si>
    <t>-1118468222</t>
  </si>
  <si>
    <t>300*1,05 'Přepočtené koeficientem množství</t>
  </si>
  <si>
    <t>46-M</t>
  </si>
  <si>
    <t xml:space="preserve"> Zemní práce při extr.mont.pracích</t>
  </si>
  <si>
    <t>29</t>
  </si>
  <si>
    <t>460010025</t>
  </si>
  <si>
    <t>Vytyčení trasy inženýrských sítí v zastavěném prostoru</t>
  </si>
  <si>
    <t>km</t>
  </si>
  <si>
    <t>433731061</t>
  </si>
  <si>
    <t>30</t>
  </si>
  <si>
    <t>460080201</t>
  </si>
  <si>
    <t>Zřízení nezabudovaného bednění základových konstrukcí</t>
  </si>
  <si>
    <t>-1562774440</t>
  </si>
  <si>
    <t>31</t>
  </si>
  <si>
    <t>460080301</t>
  </si>
  <si>
    <t>Odstranění nezabudovaného bednění základových konstrukcí</t>
  </si>
  <si>
    <t>-609316466</t>
  </si>
  <si>
    <t>32</t>
  </si>
  <si>
    <t>460131113</t>
  </si>
  <si>
    <t>Hloubení nezapažených jam při elektromontážích ručně v hornině tř I skupiny 3</t>
  </si>
  <si>
    <t>m3</t>
  </si>
  <si>
    <t>-468321657</t>
  </si>
  <si>
    <t>(0,8*0,8*1*7)</t>
  </si>
  <si>
    <t>2*2</t>
  </si>
  <si>
    <t>4,5*1</t>
  </si>
  <si>
    <t>Součet</t>
  </si>
  <si>
    <t>33</t>
  </si>
  <si>
    <t>460161172</t>
  </si>
  <si>
    <t>Hloubení kabelových rýh ručně š 35 cm hl 80 cm v hornině tř I skupiny 3</t>
  </si>
  <si>
    <t>307201718</t>
  </si>
  <si>
    <t>34</t>
  </si>
  <si>
    <t>460171172</t>
  </si>
  <si>
    <t>Hloubení kabelových nezapažených rýh strojně š 35 cm hl 80 cm v hornině tř I skupiny 3</t>
  </si>
  <si>
    <t>415639636</t>
  </si>
  <si>
    <t>35</t>
  </si>
  <si>
    <t>460242111</t>
  </si>
  <si>
    <t>Provizorní zajištění potrubí ve výkopech při křížení s kabelem</t>
  </si>
  <si>
    <t>1911314343</t>
  </si>
  <si>
    <t>36</t>
  </si>
  <si>
    <t>460242211</t>
  </si>
  <si>
    <t>Provizorní zajištění kabelů ve výkopech při jejich křížení</t>
  </si>
  <si>
    <t>-710738933</t>
  </si>
  <si>
    <t>37</t>
  </si>
  <si>
    <t>460242221</t>
  </si>
  <si>
    <t>Provizorní zajištění kabelů ve výkopech při jejich souběhu</t>
  </si>
  <si>
    <t>-2137092181</t>
  </si>
  <si>
    <t>38</t>
  </si>
  <si>
    <t>460260001</t>
  </si>
  <si>
    <t>Zatažení kabelu do chráničky</t>
  </si>
  <si>
    <t>-1517164620</t>
  </si>
  <si>
    <t>39</t>
  </si>
  <si>
    <t>460341113</t>
  </si>
  <si>
    <t>Vodorovné přemístění horniny jakékoliv třídy dopravními prostředky při elektromontážích do 1000 m</t>
  </si>
  <si>
    <t>-543908840</t>
  </si>
  <si>
    <t>4,482+(0,35*0,8*113*0,08)+(12,5*0,08)</t>
  </si>
  <si>
    <t>40</t>
  </si>
  <si>
    <t>460341121</t>
  </si>
  <si>
    <t>Příplatek k vodorovnému přemístění horniny dopravními prostředky při elektromontážích za každých dalších 1000 m</t>
  </si>
  <si>
    <t>1078851639</t>
  </si>
  <si>
    <t>8,013*20</t>
  </si>
  <si>
    <t>41</t>
  </si>
  <si>
    <t>460361121</t>
  </si>
  <si>
    <t>Poplatek za uložení zeminy na recyklační skládce (skládkovné) kód odpadu 17 05 04</t>
  </si>
  <si>
    <t>t</t>
  </si>
  <si>
    <t>-895983567</t>
  </si>
  <si>
    <t>8,013*1,8</t>
  </si>
  <si>
    <t>42</t>
  </si>
  <si>
    <t>460371121</t>
  </si>
  <si>
    <t>Naložení výkopku při elektromontážích strojně z hornin třídy I skupiny 1 až 3</t>
  </si>
  <si>
    <t>1984195110</t>
  </si>
  <si>
    <t>43</t>
  </si>
  <si>
    <t>460411122</t>
  </si>
  <si>
    <t>Zásyp jam při elektromontážích strojně včetně zhutnění v hornině tř I skupiny 3</t>
  </si>
  <si>
    <t>712293750</t>
  </si>
  <si>
    <t>44</t>
  </si>
  <si>
    <t>460451182</t>
  </si>
  <si>
    <t>Zásyp kabelových rýh strojně se zhutněním š 35 cm hl 80 cm z horniny tř I skupiny 3</t>
  </si>
  <si>
    <t>-726890819</t>
  </si>
  <si>
    <t>45</t>
  </si>
  <si>
    <t>460481111</t>
  </si>
  <si>
    <t>Úprava pláně při elektromontážích v hornině třídy těžitelnosti I skupiny 1 až 2 bez zhutnění ručně</t>
  </si>
  <si>
    <t>-1055223475</t>
  </si>
  <si>
    <t>46</t>
  </si>
  <si>
    <t>460631124</t>
  </si>
  <si>
    <t>Neřízený zemní protlak při elektromontážích v hornině tř I a II skupiny 3 a 4 vnějšího průměru do 90 mm</t>
  </si>
  <si>
    <t>-1471214287</t>
  </si>
  <si>
    <t>47</t>
  </si>
  <si>
    <t>460631212</t>
  </si>
  <si>
    <t>Řízené horizontální vrtání při elektromontážích v hornině tř I a II skupiny 1 až 4 vnějšího průměru do 110 mm</t>
  </si>
  <si>
    <t>1625946268</t>
  </si>
  <si>
    <t>48</t>
  </si>
  <si>
    <t>28613825</t>
  </si>
  <si>
    <t>trubka vodovodní HDPE (IPE) tyče 6,12m 110x8,2mm</t>
  </si>
  <si>
    <t>-918876910</t>
  </si>
  <si>
    <t>10*1,1 'Přepočtené koeficientem množství</t>
  </si>
  <si>
    <t>49</t>
  </si>
  <si>
    <t>460641112</t>
  </si>
  <si>
    <t>Základové konstrukce při elektromontážích z monolitického betonu tř. C 12/15</t>
  </si>
  <si>
    <t>2144448984</t>
  </si>
  <si>
    <t>0,3*7</t>
  </si>
  <si>
    <t>50</t>
  </si>
  <si>
    <t>28611145</t>
  </si>
  <si>
    <t>trubka kanalizační PVC DN 315x5000mm SN4</t>
  </si>
  <si>
    <t>-1958394068</t>
  </si>
  <si>
    <t>51</t>
  </si>
  <si>
    <t>460661111</t>
  </si>
  <si>
    <t>Kabelové lože z písku pro kabely nn bez zakrytí š do 35 cm</t>
  </si>
  <si>
    <t>-1438948444</t>
  </si>
  <si>
    <t>52</t>
  </si>
  <si>
    <t>460671112</t>
  </si>
  <si>
    <t>Výstražná fólie pro krytí kabelů šířky 25 cm</t>
  </si>
  <si>
    <t>-1586910880</t>
  </si>
  <si>
    <t>53</t>
  </si>
  <si>
    <t>460742111</t>
  </si>
  <si>
    <t>Osazení kabelových prostupů z trub plastových do rýhy bez obsypu průměru do 10 cm</t>
  </si>
  <si>
    <t>-1893446504</t>
  </si>
  <si>
    <t>54</t>
  </si>
  <si>
    <t>10.079.365</t>
  </si>
  <si>
    <t>Chránička pr. 75 rudá, návin 50m ohebná</t>
  </si>
  <si>
    <t>-1183096249</t>
  </si>
  <si>
    <t>286*1,05 'Přepočtené koeficientem množství</t>
  </si>
  <si>
    <t>55</t>
  </si>
  <si>
    <t>460871145</t>
  </si>
  <si>
    <t>Podklad vozovky a chodníku ze štěrkodrti se zhutněním při elektromontážích tloušťky do 25 cm</t>
  </si>
  <si>
    <t>-1072374236</t>
  </si>
  <si>
    <t>56</t>
  </si>
  <si>
    <t>460871154</t>
  </si>
  <si>
    <t>Podklad vozovky a chodníku z kameniva drceného se zhutněním při elektromontážích tloušťky do 25 cm</t>
  </si>
  <si>
    <t>-1651396742</t>
  </si>
  <si>
    <t>57</t>
  </si>
  <si>
    <t>460871164</t>
  </si>
  <si>
    <t>Podklad vozovky a chodníku z asfaltového betonu se zhutněním při elektromontážích tl do 20 cm</t>
  </si>
  <si>
    <t>798198062</t>
  </si>
  <si>
    <t>58</t>
  </si>
  <si>
    <t>460881611</t>
  </si>
  <si>
    <t>Kladení dlažby z dlaždic betonových 4hranných do lože z kameniva těženého při elektromontážích</t>
  </si>
  <si>
    <t>-1707203595</t>
  </si>
  <si>
    <t>59</t>
  </si>
  <si>
    <t>460881612</t>
  </si>
  <si>
    <t>Kladení dlažby z dlaždic betonových tvarovaných a zámkových do lože z kameniva těženého při elektromontážích</t>
  </si>
  <si>
    <t>-82877780</t>
  </si>
  <si>
    <t>60</t>
  </si>
  <si>
    <t>460891121</t>
  </si>
  <si>
    <t>Osazení betonového obrubníku silničního ležatého do betonu při elektromontážích</t>
  </si>
  <si>
    <t>1730560320</t>
  </si>
  <si>
    <t>61</t>
  </si>
  <si>
    <t>460892121</t>
  </si>
  <si>
    <t>Osazení betonového obrubníku chodníkového ležatého do betonu při elektromontážích</t>
  </si>
  <si>
    <t>-518451739</t>
  </si>
  <si>
    <t>62</t>
  </si>
  <si>
    <t>468011123</t>
  </si>
  <si>
    <t>Odstranění podkladu nebo krytu komunikace při elektromontážích z kameniva drceného tloušťky do 30 cm</t>
  </si>
  <si>
    <t>1388240782</t>
  </si>
  <si>
    <t>63</t>
  </si>
  <si>
    <t>468011143</t>
  </si>
  <si>
    <t>Odstranění podkladu nebo krytu komunikace při elektromontážích ze živice tloušťky do 15 cm</t>
  </si>
  <si>
    <t>953900000</t>
  </si>
  <si>
    <t>468021212</t>
  </si>
  <si>
    <t>Rozebrání dlažeb při elektromontážích ručně z dlaždic betonových nebo keramických do písku spáry nezalité</t>
  </si>
  <si>
    <t>-1694849695</t>
  </si>
  <si>
    <t>65</t>
  </si>
  <si>
    <t>468021221</t>
  </si>
  <si>
    <t>Rozebrání dlažeb při elektromontážích ručně z dlaždic zámkových do písku spáry nezalité</t>
  </si>
  <si>
    <t>-573266958</t>
  </si>
  <si>
    <t>66</t>
  </si>
  <si>
    <t>468031111</t>
  </si>
  <si>
    <t>Vytrhání obrub při elektromontážích ležatých chodníkových s odhozením nebo naložením na dopravní prostředek</t>
  </si>
  <si>
    <t>2090497089</t>
  </si>
  <si>
    <t>67</t>
  </si>
  <si>
    <t>468031121</t>
  </si>
  <si>
    <t>Vytrhání obrub při elektromontážích ležatých silničních s odhozením nebo naložením na dopravní prostředek</t>
  </si>
  <si>
    <t>-1677989828</t>
  </si>
  <si>
    <t>68</t>
  </si>
  <si>
    <t>468041123</t>
  </si>
  <si>
    <t>Řezání živičného podkladu nebo krytu při elektromontážích hloubky do 15 cm</t>
  </si>
  <si>
    <t>-1971722268</t>
  </si>
  <si>
    <t>69</t>
  </si>
  <si>
    <t>469972111</t>
  </si>
  <si>
    <t>Odvoz suti a vybouraných hmot při elektromontážích do 1 km</t>
  </si>
  <si>
    <t>-1845469336</t>
  </si>
  <si>
    <t>70</t>
  </si>
  <si>
    <t>469972121</t>
  </si>
  <si>
    <t>Příplatek k odvozu suti a vybouraných hmot při elektromontážích za každý další 1 km</t>
  </si>
  <si>
    <t>-540113652</t>
  </si>
  <si>
    <t>21,547*20</t>
  </si>
  <si>
    <t>71</t>
  </si>
  <si>
    <t>469973117</t>
  </si>
  <si>
    <t>Poplatek za uložení na skládce (skládkovné) odpadu asfaltového bez dehtu kód odpadu 17 03 02</t>
  </si>
  <si>
    <t>90105542</t>
  </si>
  <si>
    <t>7*0,15*2,3</t>
  </si>
  <si>
    <t>72</t>
  </si>
  <si>
    <t>469981111</t>
  </si>
  <si>
    <t>Přesun hmot pro pomocné stavební práce při elektromotážích</t>
  </si>
  <si>
    <t>192064767</t>
  </si>
  <si>
    <t>73</t>
  </si>
  <si>
    <t>469981211</t>
  </si>
  <si>
    <t>Příplatek k přesunu hmot pro pomocné stavební práce při elektromotážích ZKD 1000 m</t>
  </si>
  <si>
    <t>-1124498606</t>
  </si>
  <si>
    <t>27,918*20</t>
  </si>
  <si>
    <t>74</t>
  </si>
  <si>
    <t>599141111</t>
  </si>
  <si>
    <t>Vyplnění spár mezi silničními dílci živičnou zálivkou</t>
  </si>
  <si>
    <t>1253815305</t>
  </si>
  <si>
    <t>HZS</t>
  </si>
  <si>
    <t>Hodinové zúčtovací sazby</t>
  </si>
  <si>
    <t>75</t>
  </si>
  <si>
    <t>HZS2232</t>
  </si>
  <si>
    <t>Hodinová zúčtovací sazba elektrikář odborný</t>
  </si>
  <si>
    <t>512</t>
  </si>
  <si>
    <t>-88530969</t>
  </si>
  <si>
    <t>VRN</t>
  </si>
  <si>
    <t>Vedlejší rozpočtové náklady</t>
  </si>
  <si>
    <t>VRN1</t>
  </si>
  <si>
    <t>Průzkumné, geodetické a projektové práce</t>
  </si>
  <si>
    <t>76</t>
  </si>
  <si>
    <t>012103000</t>
  </si>
  <si>
    <t>Geodetické práce před výstavbou</t>
  </si>
  <si>
    <t>…</t>
  </si>
  <si>
    <t>1024</t>
  </si>
  <si>
    <t>1244953330</t>
  </si>
  <si>
    <t>77</t>
  </si>
  <si>
    <t>012303000</t>
  </si>
  <si>
    <t>Geodetické práce po výstavbě</t>
  </si>
  <si>
    <t>74583972</t>
  </si>
  <si>
    <t>78</t>
  </si>
  <si>
    <t>013254000</t>
  </si>
  <si>
    <t>Dokumentace skutečného provedení stavby</t>
  </si>
  <si>
    <t>-754551585</t>
  </si>
  <si>
    <t>VRN3</t>
  </si>
  <si>
    <t>Zařízení staveniště</t>
  </si>
  <si>
    <t>79</t>
  </si>
  <si>
    <t>034103000</t>
  </si>
  <si>
    <t>Oplocení staveniště</t>
  </si>
  <si>
    <t>-591913804</t>
  </si>
  <si>
    <t>80</t>
  </si>
  <si>
    <t>034303000</t>
  </si>
  <si>
    <t>Dopravní značení na staveništi</t>
  </si>
  <si>
    <t>809054480</t>
  </si>
  <si>
    <t>VRN4</t>
  </si>
  <si>
    <t>Inženýrská činnost</t>
  </si>
  <si>
    <t>81</t>
  </si>
  <si>
    <t>045303000</t>
  </si>
  <si>
    <t>Koordinační činnost</t>
  </si>
  <si>
    <t>831249616</t>
  </si>
  <si>
    <t>VRN5</t>
  </si>
  <si>
    <t>Finanční náklady</t>
  </si>
  <si>
    <t>82</t>
  </si>
  <si>
    <t>053002000</t>
  </si>
  <si>
    <t>Poplatky</t>
  </si>
  <si>
    <t>-453358873</t>
  </si>
  <si>
    <t>VRN9</t>
  </si>
  <si>
    <t>Ostatní náklady</t>
  </si>
  <si>
    <t>83</t>
  </si>
  <si>
    <t>090001000</t>
  </si>
  <si>
    <t>Ostatní náklady - vytýčení podzemních sítí</t>
  </si>
  <si>
    <t>2101270204</t>
  </si>
  <si>
    <t>02 - Demontáž VO</t>
  </si>
  <si>
    <t xml:space="preserve">HSV -  Práce a dodávky HSV</t>
  </si>
  <si>
    <t>PSV - Práce a dodávky PSV</t>
  </si>
  <si>
    <t xml:space="preserve">    741 - Elektroinstalace - silnoproud</t>
  </si>
  <si>
    <t xml:space="preserve">M -  Práce a dodávky M</t>
  </si>
  <si>
    <t xml:space="preserve">    21-M -  Elektromontáže</t>
  </si>
  <si>
    <t xml:space="preserve">    46-M - Zemní práce při extr.mont.pracích</t>
  </si>
  <si>
    <t xml:space="preserve"> Práce a dodávky HSV</t>
  </si>
  <si>
    <t>-1003129763</t>
  </si>
  <si>
    <t>700452434</t>
  </si>
  <si>
    <t>PSV</t>
  </si>
  <si>
    <t>Práce a dodávky PSV</t>
  </si>
  <si>
    <t>741</t>
  </si>
  <si>
    <t>Elektroinstalace - silnoproud</t>
  </si>
  <si>
    <t>741122851</t>
  </si>
  <si>
    <t>Demontáž kabel Cu plný kulatý žíla 2x1,5 až 6 mm2, 3x1,5 až 10 mm2, 4x1,5 až 10 mm2, 5x1,5 až 6 mm2, 7x1,5 až 4 mm2, 12x1,5 mm2 uložený volně</t>
  </si>
  <si>
    <t>-1690664625</t>
  </si>
  <si>
    <t xml:space="preserve"> Práce a dodávky M</t>
  </si>
  <si>
    <t xml:space="preserve"> Elektromontáže</t>
  </si>
  <si>
    <t>959942826</t>
  </si>
  <si>
    <t>210100172</t>
  </si>
  <si>
    <t>Ukončení kabelů smršťovací záklopkou nebo páskou se zapojením bez letování žíly do 2x6 mm2</t>
  </si>
  <si>
    <t>-398413946</t>
  </si>
  <si>
    <t>210202013-D</t>
  </si>
  <si>
    <t>Demontáž svítidel výbojkových průmyslových na výložník</t>
  </si>
  <si>
    <t>1977363493</t>
  </si>
  <si>
    <t>210202016-D</t>
  </si>
  <si>
    <t>Demontáž svítidlo výbojkové průmyslové nebo venkovní na sloupek parkový</t>
  </si>
  <si>
    <t>1723693568</t>
  </si>
  <si>
    <t>210204011-D</t>
  </si>
  <si>
    <t>Demontáž stožárů osvětlení ocelových samostatně stojících délky do 12 m</t>
  </si>
  <si>
    <t>-1986936659</t>
  </si>
  <si>
    <t>210204104-D</t>
  </si>
  <si>
    <t>Demontáž výložníků osvětlení jednoramenných sloupových hmotnosti přes 35 kg</t>
  </si>
  <si>
    <t>-457193146</t>
  </si>
  <si>
    <t>210204122-D</t>
  </si>
  <si>
    <t>Demontáž patic stožárů osvětlení betonových</t>
  </si>
  <si>
    <t>802531278</t>
  </si>
  <si>
    <t>210204201-D</t>
  </si>
  <si>
    <t>Demontáž elektrovýzbroje stožárů osvětlení 1 okruh</t>
  </si>
  <si>
    <t>622340481</t>
  </si>
  <si>
    <t>210220022-D</t>
  </si>
  <si>
    <t>Demontáž uzemňovacího vedení vodičů FeZn pomocí svorek v zemi drátem do 10 mm ve městské zástavbě</t>
  </si>
  <si>
    <t>2123861907</t>
  </si>
  <si>
    <t>210220301-D</t>
  </si>
  <si>
    <t>Demontáž svorek hromosvodných se 2 šrouby</t>
  </si>
  <si>
    <t>808700593</t>
  </si>
  <si>
    <t>210902011-D</t>
  </si>
  <si>
    <t>Demontáž kabelu Al do 1 kV plný kulatý průřezu 4x16 mm2 uložených volně (např. AYKY)</t>
  </si>
  <si>
    <t>567612655</t>
  </si>
  <si>
    <t>Zemní práce při extr.mont.pracích</t>
  </si>
  <si>
    <t>-535523391</t>
  </si>
  <si>
    <t>468051121</t>
  </si>
  <si>
    <t>Bourání základu betonového při elektromontážích</t>
  </si>
  <si>
    <t>-2015452974</t>
  </si>
  <si>
    <t>469973111</t>
  </si>
  <si>
    <t>Poplatek za uložení na skládce (skládkovné) stavebního odpadu betonového kód odpadu 17 01 01</t>
  </si>
  <si>
    <t>-1047951301</t>
  </si>
  <si>
    <t>2,7*1,2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</si>
</sst>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7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0" fontId="8" fillId="0" borderId="15" xfId="0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0" fontId="22" fillId="0" borderId="21" xfId="0" applyFont="1" applyBorder="1" applyAlignment="1" applyProtection="1">
      <alignment horizontal="left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32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35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36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37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38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39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40</v>
      </c>
      <c r="E29" s="46"/>
      <c r="F29" s="31" t="s">
        <v>41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42</v>
      </c>
      <c r="G30" s="46"/>
      <c r="H30" s="46"/>
      <c r="I30" s="46"/>
      <c r="J30" s="46"/>
      <c r="K30" s="46"/>
      <c r="L30" s="47">
        <v>0.14999999999999999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43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44</v>
      </c>
      <c r="G32" s="46"/>
      <c r="H32" s="46"/>
      <c r="I32" s="46"/>
      <c r="J32" s="46"/>
      <c r="K32" s="46"/>
      <c r="L32" s="47">
        <v>0.14999999999999999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45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46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47</v>
      </c>
      <c r="U35" s="53"/>
      <c r="V35" s="53"/>
      <c r="W35" s="53"/>
      <c r="X35" s="55" t="s">
        <v>48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49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50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51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52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51</v>
      </c>
      <c r="AI60" s="41"/>
      <c r="AJ60" s="41"/>
      <c r="AK60" s="41"/>
      <c r="AL60" s="41"/>
      <c r="AM60" s="63" t="s">
        <v>52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53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54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51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52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51</v>
      </c>
      <c r="AI75" s="41"/>
      <c r="AJ75" s="41"/>
      <c r="AK75" s="41"/>
      <c r="AL75" s="41"/>
      <c r="AM75" s="63" t="s">
        <v>52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55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1602016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Zlepšení vzhledu a dopravní infrastruktury v obci Heřmaneč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Heřmaneč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14. 8. 2025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25.6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Obec Heřmaneč, Heřmaneč 20, 378 53 Strmilov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>SETO, spol. s.r.o., Malý Pěčín 33, 380 01 Dačice</v>
      </c>
      <c r="AN89" s="70"/>
      <c r="AO89" s="70"/>
      <c r="AP89" s="70"/>
      <c r="AQ89" s="39"/>
      <c r="AR89" s="43"/>
      <c r="AS89" s="80" t="s">
        <v>56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25.6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33</v>
      </c>
      <c r="AJ90" s="39"/>
      <c r="AK90" s="39"/>
      <c r="AL90" s="39"/>
      <c r="AM90" s="79" t="str">
        <f>IF(E20="","",E20)</f>
        <v>SETO, spol. s.r.o. - Matěj Distel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57</v>
      </c>
      <c r="D92" s="93"/>
      <c r="E92" s="93"/>
      <c r="F92" s="93"/>
      <c r="G92" s="93"/>
      <c r="H92" s="94"/>
      <c r="I92" s="95" t="s">
        <v>58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59</v>
      </c>
      <c r="AH92" s="93"/>
      <c r="AI92" s="93"/>
      <c r="AJ92" s="93"/>
      <c r="AK92" s="93"/>
      <c r="AL92" s="93"/>
      <c r="AM92" s="93"/>
      <c r="AN92" s="95" t="s">
        <v>60</v>
      </c>
      <c r="AO92" s="93"/>
      <c r="AP92" s="97"/>
      <c r="AQ92" s="98" t="s">
        <v>61</v>
      </c>
      <c r="AR92" s="43"/>
      <c r="AS92" s="99" t="s">
        <v>62</v>
      </c>
      <c r="AT92" s="100" t="s">
        <v>63</v>
      </c>
      <c r="AU92" s="100" t="s">
        <v>64</v>
      </c>
      <c r="AV92" s="100" t="s">
        <v>65</v>
      </c>
      <c r="AW92" s="100" t="s">
        <v>66</v>
      </c>
      <c r="AX92" s="100" t="s">
        <v>67</v>
      </c>
      <c r="AY92" s="100" t="s">
        <v>68</v>
      </c>
      <c r="AZ92" s="100" t="s">
        <v>69</v>
      </c>
      <c r="BA92" s="100" t="s">
        <v>70</v>
      </c>
      <c r="BB92" s="100" t="s">
        <v>71</v>
      </c>
      <c r="BC92" s="100" t="s">
        <v>72</v>
      </c>
      <c r="BD92" s="101" t="s">
        <v>73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74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ROUND(SUM(AG95:AG96),2)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ROUND(SUM(AS95:AS96),2)</f>
        <v>0</v>
      </c>
      <c r="AT94" s="113">
        <f>ROUND(SUM(AV94:AW94),2)</f>
        <v>0</v>
      </c>
      <c r="AU94" s="114">
        <f>ROUND(SUM(AU95:AU96),5)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ROUND(SUM(AZ95:AZ96),2)</f>
        <v>0</v>
      </c>
      <c r="BA94" s="113">
        <f>ROUND(SUM(BA95:BA96),2)</f>
        <v>0</v>
      </c>
      <c r="BB94" s="113">
        <f>ROUND(SUM(BB95:BB96),2)</f>
        <v>0</v>
      </c>
      <c r="BC94" s="113">
        <f>ROUND(SUM(BC95:BC96),2)</f>
        <v>0</v>
      </c>
      <c r="BD94" s="115">
        <f>ROUND(SUM(BD95:BD96),2)</f>
        <v>0</v>
      </c>
      <c r="BE94" s="6"/>
      <c r="BS94" s="116" t="s">
        <v>75</v>
      </c>
      <c r="BT94" s="116" t="s">
        <v>76</v>
      </c>
      <c r="BU94" s="117" t="s">
        <v>77</v>
      </c>
      <c r="BV94" s="116" t="s">
        <v>78</v>
      </c>
      <c r="BW94" s="116" t="s">
        <v>5</v>
      </c>
      <c r="BX94" s="116" t="s">
        <v>79</v>
      </c>
      <c r="CL94" s="116" t="s">
        <v>1</v>
      </c>
    </row>
    <row r="95" s="7" customFormat="1" ht="16.5" customHeight="1">
      <c r="A95" s="118" t="s">
        <v>80</v>
      </c>
      <c r="B95" s="119"/>
      <c r="C95" s="120"/>
      <c r="D95" s="121" t="s">
        <v>81</v>
      </c>
      <c r="E95" s="121"/>
      <c r="F95" s="121"/>
      <c r="G95" s="121"/>
      <c r="H95" s="121"/>
      <c r="I95" s="122"/>
      <c r="J95" s="121" t="s">
        <v>82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'01 - Montáž VO'!J30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83</v>
      </c>
      <c r="AR95" s="125"/>
      <c r="AS95" s="126">
        <v>0</v>
      </c>
      <c r="AT95" s="127">
        <f>ROUND(SUM(AV95:AW95),2)</f>
        <v>0</v>
      </c>
      <c r="AU95" s="128">
        <f>'01 - Montáž VO'!P130</f>
        <v>0</v>
      </c>
      <c r="AV95" s="127">
        <f>'01 - Montáž VO'!J33</f>
        <v>0</v>
      </c>
      <c r="AW95" s="127">
        <f>'01 - Montáž VO'!J34</f>
        <v>0</v>
      </c>
      <c r="AX95" s="127">
        <f>'01 - Montáž VO'!J35</f>
        <v>0</v>
      </c>
      <c r="AY95" s="127">
        <f>'01 - Montáž VO'!J36</f>
        <v>0</v>
      </c>
      <c r="AZ95" s="127">
        <f>'01 - Montáž VO'!F33</f>
        <v>0</v>
      </c>
      <c r="BA95" s="127">
        <f>'01 - Montáž VO'!F34</f>
        <v>0</v>
      </c>
      <c r="BB95" s="127">
        <f>'01 - Montáž VO'!F35</f>
        <v>0</v>
      </c>
      <c r="BC95" s="127">
        <f>'01 - Montáž VO'!F36</f>
        <v>0</v>
      </c>
      <c r="BD95" s="129">
        <f>'01 - Montáž VO'!F37</f>
        <v>0</v>
      </c>
      <c r="BE95" s="7"/>
      <c r="BT95" s="130" t="s">
        <v>84</v>
      </c>
      <c r="BV95" s="130" t="s">
        <v>78</v>
      </c>
      <c r="BW95" s="130" t="s">
        <v>85</v>
      </c>
      <c r="BX95" s="130" t="s">
        <v>5</v>
      </c>
      <c r="CL95" s="130" t="s">
        <v>1</v>
      </c>
      <c r="CM95" s="130" t="s">
        <v>86</v>
      </c>
    </row>
    <row r="96" s="7" customFormat="1" ht="16.5" customHeight="1">
      <c r="A96" s="118" t="s">
        <v>80</v>
      </c>
      <c r="B96" s="119"/>
      <c r="C96" s="120"/>
      <c r="D96" s="121" t="s">
        <v>87</v>
      </c>
      <c r="E96" s="121"/>
      <c r="F96" s="121"/>
      <c r="G96" s="121"/>
      <c r="H96" s="121"/>
      <c r="I96" s="122"/>
      <c r="J96" s="121" t="s">
        <v>88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'02 - Demontáž VO'!J30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83</v>
      </c>
      <c r="AR96" s="125"/>
      <c r="AS96" s="131">
        <v>0</v>
      </c>
      <c r="AT96" s="132">
        <f>ROUND(SUM(AV96:AW96),2)</f>
        <v>0</v>
      </c>
      <c r="AU96" s="133">
        <f>'02 - Demontáž VO'!P123</f>
        <v>0</v>
      </c>
      <c r="AV96" s="132">
        <f>'02 - Demontáž VO'!J33</f>
        <v>0</v>
      </c>
      <c r="AW96" s="132">
        <f>'02 - Demontáž VO'!J34</f>
        <v>0</v>
      </c>
      <c r="AX96" s="132">
        <f>'02 - Demontáž VO'!J35</f>
        <v>0</v>
      </c>
      <c r="AY96" s="132">
        <f>'02 - Demontáž VO'!J36</f>
        <v>0</v>
      </c>
      <c r="AZ96" s="132">
        <f>'02 - Demontáž VO'!F33</f>
        <v>0</v>
      </c>
      <c r="BA96" s="132">
        <f>'02 - Demontáž VO'!F34</f>
        <v>0</v>
      </c>
      <c r="BB96" s="132">
        <f>'02 - Demontáž VO'!F35</f>
        <v>0</v>
      </c>
      <c r="BC96" s="132">
        <f>'02 - Demontáž VO'!F36</f>
        <v>0</v>
      </c>
      <c r="BD96" s="134">
        <f>'02 - Demontáž VO'!F37</f>
        <v>0</v>
      </c>
      <c r="BE96" s="7"/>
      <c r="BT96" s="130" t="s">
        <v>84</v>
      </c>
      <c r="BV96" s="130" t="s">
        <v>78</v>
      </c>
      <c r="BW96" s="130" t="s">
        <v>89</v>
      </c>
      <c r="BX96" s="130" t="s">
        <v>5</v>
      </c>
      <c r="CL96" s="130" t="s">
        <v>1</v>
      </c>
      <c r="CM96" s="130" t="s">
        <v>86</v>
      </c>
    </row>
    <row r="97" s="2" customFormat="1" ht="30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  <row r="98" s="2" customFormat="1" ht="6.96" customHeight="1">
      <c r="A98" s="37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43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</sheetData>
  <sheetProtection sheet="1" formatColumns="0" formatRows="0" objects="1" scenarios="1" spinCount="100000" saltValue="0qsRQNuOwZNlh/32n4F/ezwsTKKegmRnS9ucGw+PfN8/T2IiQ+E+TLE9iB27ZajGweqFQ6dE9eq/y5xtPWACyA==" hashValue="saRsHlQiq7hZAoZ0OJKwy7hHDpkjs3/UvttdVcc6uJsRxomJGRXRD02RwWCIvao67eHrCS8Xm0g91XWZ1VvLeg==" algorithmName="SHA-512" password="C5ED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01 - Montáž VO'!C2" display="/"/>
    <hyperlink ref="A96" location="'02 - Demontáž VO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85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86</v>
      </c>
    </row>
    <row r="4" s="1" customFormat="1" ht="24.96" customHeight="1">
      <c r="B4" s="19"/>
      <c r="D4" s="137" t="s">
        <v>90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Zlepšení vzhledu a dopravní infrastruktury v obci Heřmaneč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91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92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14. 8. 2025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31</v>
      </c>
      <c r="F21" s="37"/>
      <c r="G21" s="37"/>
      <c r="H21" s="37"/>
      <c r="I21" s="139" t="s">
        <v>27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34</v>
      </c>
      <c r="F24" s="37"/>
      <c r="G24" s="37"/>
      <c r="H24" s="37"/>
      <c r="I24" s="139" t="s">
        <v>27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36</v>
      </c>
      <c r="E30" s="37"/>
      <c r="F30" s="37"/>
      <c r="G30" s="37"/>
      <c r="H30" s="37"/>
      <c r="I30" s="37"/>
      <c r="J30" s="150">
        <f>ROUND(J130,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38</v>
      </c>
      <c r="G32" s="37"/>
      <c r="H32" s="37"/>
      <c r="I32" s="151" t="s">
        <v>37</v>
      </c>
      <c r="J32" s="151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40</v>
      </c>
      <c r="E33" s="139" t="s">
        <v>41</v>
      </c>
      <c r="F33" s="153">
        <f>ROUND((SUM(BE130:BE244)),  2)</f>
        <v>0</v>
      </c>
      <c r="G33" s="37"/>
      <c r="H33" s="37"/>
      <c r="I33" s="154">
        <v>0.20999999999999999</v>
      </c>
      <c r="J33" s="153">
        <f>ROUND(((SUM(BE130:BE244))*I33),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42</v>
      </c>
      <c r="F34" s="153">
        <f>ROUND((SUM(BF130:BF244)),  2)</f>
        <v>0</v>
      </c>
      <c r="G34" s="37"/>
      <c r="H34" s="37"/>
      <c r="I34" s="154">
        <v>0.14999999999999999</v>
      </c>
      <c r="J34" s="153">
        <f>ROUND(((SUM(BF130:BF244))*I34),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43</v>
      </c>
      <c r="F35" s="153">
        <f>ROUND((SUM(BG130:BG244)),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44</v>
      </c>
      <c r="F36" s="153">
        <f>ROUND((SUM(BH130:BH244)),  2)</f>
        <v>0</v>
      </c>
      <c r="G36" s="37"/>
      <c r="H36" s="37"/>
      <c r="I36" s="154">
        <v>0.14999999999999999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45</v>
      </c>
      <c r="F37" s="153">
        <f>ROUND((SUM(BI130:BI244)),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46</v>
      </c>
      <c r="E39" s="157"/>
      <c r="F39" s="157"/>
      <c r="G39" s="158" t="s">
        <v>47</v>
      </c>
      <c r="H39" s="159" t="s">
        <v>48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49</v>
      </c>
      <c r="E50" s="163"/>
      <c r="F50" s="163"/>
      <c r="G50" s="162" t="s">
        <v>50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51</v>
      </c>
      <c r="E61" s="165"/>
      <c r="F61" s="166" t="s">
        <v>52</v>
      </c>
      <c r="G61" s="164" t="s">
        <v>51</v>
      </c>
      <c r="H61" s="165"/>
      <c r="I61" s="165"/>
      <c r="J61" s="167" t="s">
        <v>52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53</v>
      </c>
      <c r="E65" s="168"/>
      <c r="F65" s="168"/>
      <c r="G65" s="162" t="s">
        <v>54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51</v>
      </c>
      <c r="E76" s="165"/>
      <c r="F76" s="166" t="s">
        <v>52</v>
      </c>
      <c r="G76" s="164" t="s">
        <v>51</v>
      </c>
      <c r="H76" s="165"/>
      <c r="I76" s="165"/>
      <c r="J76" s="167" t="s">
        <v>52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93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Zlepšení vzhledu a dopravní infrastruktury v obci Heřmaneč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91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01 - Montáž VO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Heřmaneč</v>
      </c>
      <c r="G89" s="39"/>
      <c r="H89" s="39"/>
      <c r="I89" s="31" t="s">
        <v>22</v>
      </c>
      <c r="J89" s="78" t="str">
        <f>IF(J12="","",J12)</f>
        <v>14. 8. 2025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24</v>
      </c>
      <c r="D91" s="39"/>
      <c r="E91" s="39"/>
      <c r="F91" s="26" t="str">
        <f>E15</f>
        <v>Obec Heřmaneč, Heřmaneč 20, 378 53 Strmilov</v>
      </c>
      <c r="G91" s="39"/>
      <c r="H91" s="39"/>
      <c r="I91" s="31" t="s">
        <v>30</v>
      </c>
      <c r="J91" s="35" t="str">
        <f>E21</f>
        <v>SETO, spol. s.r.o., Malý Pěčín 33, 380 01 Dačice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5.6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>SETO, spol. s.r.o. - Matěj Distel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94</v>
      </c>
      <c r="D94" s="175"/>
      <c r="E94" s="175"/>
      <c r="F94" s="175"/>
      <c r="G94" s="175"/>
      <c r="H94" s="175"/>
      <c r="I94" s="175"/>
      <c r="J94" s="176" t="s">
        <v>95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96</v>
      </c>
      <c r="D96" s="39"/>
      <c r="E96" s="39"/>
      <c r="F96" s="39"/>
      <c r="G96" s="39"/>
      <c r="H96" s="39"/>
      <c r="I96" s="39"/>
      <c r="J96" s="109">
        <f>J130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97</v>
      </c>
    </row>
    <row r="97" s="9" customFormat="1" ht="24.96" customHeight="1">
      <c r="A97" s="9"/>
      <c r="B97" s="178"/>
      <c r="C97" s="179"/>
      <c r="D97" s="180" t="s">
        <v>98</v>
      </c>
      <c r="E97" s="181"/>
      <c r="F97" s="181"/>
      <c r="G97" s="181"/>
      <c r="H97" s="181"/>
      <c r="I97" s="181"/>
      <c r="J97" s="182">
        <f>J131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99</v>
      </c>
      <c r="E98" s="187"/>
      <c r="F98" s="187"/>
      <c r="G98" s="187"/>
      <c r="H98" s="187"/>
      <c r="I98" s="187"/>
      <c r="J98" s="188">
        <f>J132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4.88" customHeight="1">
      <c r="A99" s="10"/>
      <c r="B99" s="184"/>
      <c r="C99" s="185"/>
      <c r="D99" s="186" t="s">
        <v>100</v>
      </c>
      <c r="E99" s="187"/>
      <c r="F99" s="187"/>
      <c r="G99" s="187"/>
      <c r="H99" s="187"/>
      <c r="I99" s="187"/>
      <c r="J99" s="188">
        <f>J133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101</v>
      </c>
      <c r="E100" s="187"/>
      <c r="F100" s="187"/>
      <c r="G100" s="187"/>
      <c r="H100" s="187"/>
      <c r="I100" s="187"/>
      <c r="J100" s="188">
        <f>J137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78"/>
      <c r="C101" s="179"/>
      <c r="D101" s="180" t="s">
        <v>102</v>
      </c>
      <c r="E101" s="181"/>
      <c r="F101" s="181"/>
      <c r="G101" s="181"/>
      <c r="H101" s="181"/>
      <c r="I101" s="181"/>
      <c r="J101" s="182">
        <f>J140</f>
        <v>0</v>
      </c>
      <c r="K101" s="179"/>
      <c r="L101" s="18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84"/>
      <c r="C102" s="185"/>
      <c r="D102" s="186" t="s">
        <v>103</v>
      </c>
      <c r="E102" s="187"/>
      <c r="F102" s="187"/>
      <c r="G102" s="187"/>
      <c r="H102" s="187"/>
      <c r="I102" s="187"/>
      <c r="J102" s="188">
        <f>J141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4"/>
      <c r="C103" s="185"/>
      <c r="D103" s="186" t="s">
        <v>104</v>
      </c>
      <c r="E103" s="187"/>
      <c r="F103" s="187"/>
      <c r="G103" s="187"/>
      <c r="H103" s="187"/>
      <c r="I103" s="187"/>
      <c r="J103" s="188">
        <f>J169</f>
        <v>0</v>
      </c>
      <c r="K103" s="185"/>
      <c r="L103" s="18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78"/>
      <c r="C104" s="179"/>
      <c r="D104" s="180" t="s">
        <v>105</v>
      </c>
      <c r="E104" s="181"/>
      <c r="F104" s="181"/>
      <c r="G104" s="181"/>
      <c r="H104" s="181"/>
      <c r="I104" s="181"/>
      <c r="J104" s="182">
        <f>J229</f>
        <v>0</v>
      </c>
      <c r="K104" s="179"/>
      <c r="L104" s="183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9" customFormat="1" ht="24.96" customHeight="1">
      <c r="A105" s="9"/>
      <c r="B105" s="178"/>
      <c r="C105" s="179"/>
      <c r="D105" s="180" t="s">
        <v>106</v>
      </c>
      <c r="E105" s="181"/>
      <c r="F105" s="181"/>
      <c r="G105" s="181"/>
      <c r="H105" s="181"/>
      <c r="I105" s="181"/>
      <c r="J105" s="182">
        <f>J231</f>
        <v>0</v>
      </c>
      <c r="K105" s="179"/>
      <c r="L105" s="183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84"/>
      <c r="C106" s="185"/>
      <c r="D106" s="186" t="s">
        <v>107</v>
      </c>
      <c r="E106" s="187"/>
      <c r="F106" s="187"/>
      <c r="G106" s="187"/>
      <c r="H106" s="187"/>
      <c r="I106" s="187"/>
      <c r="J106" s="188">
        <f>J232</f>
        <v>0</v>
      </c>
      <c r="K106" s="185"/>
      <c r="L106" s="18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4"/>
      <c r="C107" s="185"/>
      <c r="D107" s="186" t="s">
        <v>108</v>
      </c>
      <c r="E107" s="187"/>
      <c r="F107" s="187"/>
      <c r="G107" s="187"/>
      <c r="H107" s="187"/>
      <c r="I107" s="187"/>
      <c r="J107" s="188">
        <f>J236</f>
        <v>0</v>
      </c>
      <c r="K107" s="185"/>
      <c r="L107" s="189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4"/>
      <c r="C108" s="185"/>
      <c r="D108" s="186" t="s">
        <v>109</v>
      </c>
      <c r="E108" s="187"/>
      <c r="F108" s="187"/>
      <c r="G108" s="187"/>
      <c r="H108" s="187"/>
      <c r="I108" s="187"/>
      <c r="J108" s="188">
        <f>J239</f>
        <v>0</v>
      </c>
      <c r="K108" s="185"/>
      <c r="L108" s="189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4"/>
      <c r="C109" s="185"/>
      <c r="D109" s="186" t="s">
        <v>110</v>
      </c>
      <c r="E109" s="187"/>
      <c r="F109" s="187"/>
      <c r="G109" s="187"/>
      <c r="H109" s="187"/>
      <c r="I109" s="187"/>
      <c r="J109" s="188">
        <f>J241</f>
        <v>0</v>
      </c>
      <c r="K109" s="185"/>
      <c r="L109" s="189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4"/>
      <c r="C110" s="185"/>
      <c r="D110" s="186" t="s">
        <v>111</v>
      </c>
      <c r="E110" s="187"/>
      <c r="F110" s="187"/>
      <c r="G110" s="187"/>
      <c r="H110" s="187"/>
      <c r="I110" s="187"/>
      <c r="J110" s="188">
        <f>J243</f>
        <v>0</v>
      </c>
      <c r="K110" s="185"/>
      <c r="L110" s="189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65"/>
      <c r="C112" s="66"/>
      <c r="D112" s="66"/>
      <c r="E112" s="66"/>
      <c r="F112" s="66"/>
      <c r="G112" s="66"/>
      <c r="H112" s="66"/>
      <c r="I112" s="66"/>
      <c r="J112" s="66"/>
      <c r="K112" s="66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6" s="2" customFormat="1" ht="6.96" customHeight="1">
      <c r="A116" s="37"/>
      <c r="B116" s="67"/>
      <c r="C116" s="68"/>
      <c r="D116" s="68"/>
      <c r="E116" s="68"/>
      <c r="F116" s="68"/>
      <c r="G116" s="68"/>
      <c r="H116" s="68"/>
      <c r="I116" s="68"/>
      <c r="J116" s="68"/>
      <c r="K116" s="68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24.96" customHeight="1">
      <c r="A117" s="37"/>
      <c r="B117" s="38"/>
      <c r="C117" s="22" t="s">
        <v>112</v>
      </c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16</v>
      </c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6.5" customHeight="1">
      <c r="A120" s="37"/>
      <c r="B120" s="38"/>
      <c r="C120" s="39"/>
      <c r="D120" s="39"/>
      <c r="E120" s="173" t="str">
        <f>E7</f>
        <v>Zlepšení vzhledu a dopravní infrastruktury v obci Heřmaneč</v>
      </c>
      <c r="F120" s="31"/>
      <c r="G120" s="31"/>
      <c r="H120" s="31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31" t="s">
        <v>91</v>
      </c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6.5" customHeight="1">
      <c r="A122" s="37"/>
      <c r="B122" s="38"/>
      <c r="C122" s="39"/>
      <c r="D122" s="39"/>
      <c r="E122" s="75" t="str">
        <f>E9</f>
        <v>01 - Montáž VO</v>
      </c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2" customHeight="1">
      <c r="A124" s="37"/>
      <c r="B124" s="38"/>
      <c r="C124" s="31" t="s">
        <v>20</v>
      </c>
      <c r="D124" s="39"/>
      <c r="E124" s="39"/>
      <c r="F124" s="26" t="str">
        <f>F12</f>
        <v>Heřmaneč</v>
      </c>
      <c r="G124" s="39"/>
      <c r="H124" s="39"/>
      <c r="I124" s="31" t="s">
        <v>22</v>
      </c>
      <c r="J124" s="78" t="str">
        <f>IF(J12="","",J12)</f>
        <v>14. 8. 2025</v>
      </c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6.96" customHeight="1">
      <c r="A125" s="37"/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40.05" customHeight="1">
      <c r="A126" s="37"/>
      <c r="B126" s="38"/>
      <c r="C126" s="31" t="s">
        <v>24</v>
      </c>
      <c r="D126" s="39"/>
      <c r="E126" s="39"/>
      <c r="F126" s="26" t="str">
        <f>E15</f>
        <v>Obec Heřmaneč, Heřmaneč 20, 378 53 Strmilov</v>
      </c>
      <c r="G126" s="39"/>
      <c r="H126" s="39"/>
      <c r="I126" s="31" t="s">
        <v>30</v>
      </c>
      <c r="J126" s="35" t="str">
        <f>E21</f>
        <v>SETO, spol. s.r.o., Malý Pěčín 33, 380 01 Dačice</v>
      </c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25.65" customHeight="1">
      <c r="A127" s="37"/>
      <c r="B127" s="38"/>
      <c r="C127" s="31" t="s">
        <v>28</v>
      </c>
      <c r="D127" s="39"/>
      <c r="E127" s="39"/>
      <c r="F127" s="26" t="str">
        <f>IF(E18="","",E18)</f>
        <v>Vyplň údaj</v>
      </c>
      <c r="G127" s="39"/>
      <c r="H127" s="39"/>
      <c r="I127" s="31" t="s">
        <v>33</v>
      </c>
      <c r="J127" s="35" t="str">
        <f>E24</f>
        <v>SETO, spol. s.r.o. - Matěj Distel</v>
      </c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10.32" customHeight="1">
      <c r="A128" s="37"/>
      <c r="B128" s="38"/>
      <c r="C128" s="39"/>
      <c r="D128" s="39"/>
      <c r="E128" s="39"/>
      <c r="F128" s="39"/>
      <c r="G128" s="39"/>
      <c r="H128" s="39"/>
      <c r="I128" s="39"/>
      <c r="J128" s="39"/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11" customFormat="1" ht="29.28" customHeight="1">
      <c r="A129" s="190"/>
      <c r="B129" s="191"/>
      <c r="C129" s="192" t="s">
        <v>113</v>
      </c>
      <c r="D129" s="193" t="s">
        <v>61</v>
      </c>
      <c r="E129" s="193" t="s">
        <v>57</v>
      </c>
      <c r="F129" s="193" t="s">
        <v>58</v>
      </c>
      <c r="G129" s="193" t="s">
        <v>114</v>
      </c>
      <c r="H129" s="193" t="s">
        <v>115</v>
      </c>
      <c r="I129" s="193" t="s">
        <v>116</v>
      </c>
      <c r="J129" s="194" t="s">
        <v>95</v>
      </c>
      <c r="K129" s="195" t="s">
        <v>117</v>
      </c>
      <c r="L129" s="196"/>
      <c r="M129" s="99" t="s">
        <v>1</v>
      </c>
      <c r="N129" s="100" t="s">
        <v>40</v>
      </c>
      <c r="O129" s="100" t="s">
        <v>118</v>
      </c>
      <c r="P129" s="100" t="s">
        <v>119</v>
      </c>
      <c r="Q129" s="100" t="s">
        <v>120</v>
      </c>
      <c r="R129" s="100" t="s">
        <v>121</v>
      </c>
      <c r="S129" s="100" t="s">
        <v>122</v>
      </c>
      <c r="T129" s="100" t="s">
        <v>123</v>
      </c>
      <c r="U129" s="101" t="s">
        <v>124</v>
      </c>
      <c r="V129" s="190"/>
      <c r="W129" s="190"/>
      <c r="X129" s="190"/>
      <c r="Y129" s="190"/>
      <c r="Z129" s="190"/>
      <c r="AA129" s="190"/>
      <c r="AB129" s="190"/>
      <c r="AC129" s="190"/>
      <c r="AD129" s="190"/>
      <c r="AE129" s="190"/>
    </row>
    <row r="130" s="2" customFormat="1" ht="22.8" customHeight="1">
      <c r="A130" s="37"/>
      <c r="B130" s="38"/>
      <c r="C130" s="106" t="s">
        <v>125</v>
      </c>
      <c r="D130" s="39"/>
      <c r="E130" s="39"/>
      <c r="F130" s="39"/>
      <c r="G130" s="39"/>
      <c r="H130" s="39"/>
      <c r="I130" s="39"/>
      <c r="J130" s="197">
        <f>BK130</f>
        <v>0</v>
      </c>
      <c r="K130" s="39"/>
      <c r="L130" s="43"/>
      <c r="M130" s="102"/>
      <c r="N130" s="198"/>
      <c r="O130" s="103"/>
      <c r="P130" s="199">
        <f>P131+P140+P229+P231</f>
        <v>0</v>
      </c>
      <c r="Q130" s="103"/>
      <c r="R130" s="199">
        <f>R131+R140+R229+R231</f>
        <v>28.491171696000002</v>
      </c>
      <c r="S130" s="103"/>
      <c r="T130" s="199">
        <f>T131+T140+T229+T231</f>
        <v>20.272000000000002</v>
      </c>
      <c r="U130" s="104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6" t="s">
        <v>75</v>
      </c>
      <c r="AU130" s="16" t="s">
        <v>97</v>
      </c>
      <c r="BK130" s="200">
        <f>BK131+BK140+BK229+BK231</f>
        <v>0</v>
      </c>
    </row>
    <row r="131" s="12" customFormat="1" ht="25.92" customHeight="1">
      <c r="A131" s="12"/>
      <c r="B131" s="201"/>
      <c r="C131" s="202"/>
      <c r="D131" s="203" t="s">
        <v>75</v>
      </c>
      <c r="E131" s="204" t="s">
        <v>126</v>
      </c>
      <c r="F131" s="204" t="s">
        <v>127</v>
      </c>
      <c r="G131" s="202"/>
      <c r="H131" s="202"/>
      <c r="I131" s="205"/>
      <c r="J131" s="206">
        <f>BK131</f>
        <v>0</v>
      </c>
      <c r="K131" s="202"/>
      <c r="L131" s="207"/>
      <c r="M131" s="208"/>
      <c r="N131" s="209"/>
      <c r="O131" s="209"/>
      <c r="P131" s="210">
        <f>P132+P137</f>
        <v>0</v>
      </c>
      <c r="Q131" s="209"/>
      <c r="R131" s="210">
        <f>R132+R137</f>
        <v>0.0045599999999999998</v>
      </c>
      <c r="S131" s="209"/>
      <c r="T131" s="210">
        <f>T132+T137</f>
        <v>0</v>
      </c>
      <c r="U131" s="211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2" t="s">
        <v>84</v>
      </c>
      <c r="AT131" s="213" t="s">
        <v>75</v>
      </c>
      <c r="AU131" s="213" t="s">
        <v>76</v>
      </c>
      <c r="AY131" s="212" t="s">
        <v>128</v>
      </c>
      <c r="BK131" s="214">
        <f>BK132+BK137</f>
        <v>0</v>
      </c>
    </row>
    <row r="132" s="12" customFormat="1" ht="22.8" customHeight="1">
      <c r="A132" s="12"/>
      <c r="B132" s="201"/>
      <c r="C132" s="202"/>
      <c r="D132" s="203" t="s">
        <v>75</v>
      </c>
      <c r="E132" s="215" t="s">
        <v>84</v>
      </c>
      <c r="F132" s="215" t="s">
        <v>129</v>
      </c>
      <c r="G132" s="202"/>
      <c r="H132" s="202"/>
      <c r="I132" s="205"/>
      <c r="J132" s="216">
        <f>BK132</f>
        <v>0</v>
      </c>
      <c r="K132" s="202"/>
      <c r="L132" s="207"/>
      <c r="M132" s="208"/>
      <c r="N132" s="209"/>
      <c r="O132" s="209"/>
      <c r="P132" s="210">
        <f>P133</f>
        <v>0</v>
      </c>
      <c r="Q132" s="209"/>
      <c r="R132" s="210">
        <f>R133</f>
        <v>0.0045599999999999998</v>
      </c>
      <c r="S132" s="209"/>
      <c r="T132" s="210">
        <f>T133</f>
        <v>0</v>
      </c>
      <c r="U132" s="211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2" t="s">
        <v>84</v>
      </c>
      <c r="AT132" s="213" t="s">
        <v>75</v>
      </c>
      <c r="AU132" s="213" t="s">
        <v>84</v>
      </c>
      <c r="AY132" s="212" t="s">
        <v>128</v>
      </c>
      <c r="BK132" s="214">
        <f>BK133</f>
        <v>0</v>
      </c>
    </row>
    <row r="133" s="12" customFormat="1" ht="20.88" customHeight="1">
      <c r="A133" s="12"/>
      <c r="B133" s="201"/>
      <c r="C133" s="202"/>
      <c r="D133" s="203" t="s">
        <v>75</v>
      </c>
      <c r="E133" s="215" t="s">
        <v>130</v>
      </c>
      <c r="F133" s="215" t="s">
        <v>131</v>
      </c>
      <c r="G133" s="202"/>
      <c r="H133" s="202"/>
      <c r="I133" s="205"/>
      <c r="J133" s="216">
        <f>BK133</f>
        <v>0</v>
      </c>
      <c r="K133" s="202"/>
      <c r="L133" s="207"/>
      <c r="M133" s="208"/>
      <c r="N133" s="209"/>
      <c r="O133" s="209"/>
      <c r="P133" s="210">
        <f>SUM(P134:P136)</f>
        <v>0</v>
      </c>
      <c r="Q133" s="209"/>
      <c r="R133" s="210">
        <f>SUM(R134:R136)</f>
        <v>0.0045599999999999998</v>
      </c>
      <c r="S133" s="209"/>
      <c r="T133" s="210">
        <f>SUM(T134:T136)</f>
        <v>0</v>
      </c>
      <c r="U133" s="211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2" t="s">
        <v>84</v>
      </c>
      <c r="AT133" s="213" t="s">
        <v>75</v>
      </c>
      <c r="AU133" s="213" t="s">
        <v>86</v>
      </c>
      <c r="AY133" s="212" t="s">
        <v>128</v>
      </c>
      <c r="BK133" s="214">
        <f>SUM(BK134:BK136)</f>
        <v>0</v>
      </c>
    </row>
    <row r="134" s="2" customFormat="1" ht="14.4" customHeight="1">
      <c r="A134" s="37"/>
      <c r="B134" s="38"/>
      <c r="C134" s="217" t="s">
        <v>84</v>
      </c>
      <c r="D134" s="217" t="s">
        <v>132</v>
      </c>
      <c r="E134" s="218" t="s">
        <v>133</v>
      </c>
      <c r="F134" s="219" t="s">
        <v>134</v>
      </c>
      <c r="G134" s="220" t="s">
        <v>135</v>
      </c>
      <c r="H134" s="221">
        <v>152</v>
      </c>
      <c r="I134" s="222"/>
      <c r="J134" s="223">
        <f>ROUND(I134*H134,2)</f>
        <v>0</v>
      </c>
      <c r="K134" s="224"/>
      <c r="L134" s="43"/>
      <c r="M134" s="225" t="s">
        <v>1</v>
      </c>
      <c r="N134" s="226" t="s">
        <v>41</v>
      </c>
      <c r="O134" s="90"/>
      <c r="P134" s="227">
        <f>O134*H134</f>
        <v>0</v>
      </c>
      <c r="Q134" s="227">
        <v>0</v>
      </c>
      <c r="R134" s="227">
        <f>Q134*H134</f>
        <v>0</v>
      </c>
      <c r="S134" s="227">
        <v>0</v>
      </c>
      <c r="T134" s="227">
        <f>S134*H134</f>
        <v>0</v>
      </c>
      <c r="U134" s="228" t="s">
        <v>1</v>
      </c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9" t="s">
        <v>136</v>
      </c>
      <c r="AT134" s="229" t="s">
        <v>132</v>
      </c>
      <c r="AU134" s="229" t="s">
        <v>137</v>
      </c>
      <c r="AY134" s="16" t="s">
        <v>128</v>
      </c>
      <c r="BE134" s="230">
        <f>IF(N134="základní",J134,0)</f>
        <v>0</v>
      </c>
      <c r="BF134" s="230">
        <f>IF(N134="snížená",J134,0)</f>
        <v>0</v>
      </c>
      <c r="BG134" s="230">
        <f>IF(N134="zákl. přenesená",J134,0)</f>
        <v>0</v>
      </c>
      <c r="BH134" s="230">
        <f>IF(N134="sníž. přenesená",J134,0)</f>
        <v>0</v>
      </c>
      <c r="BI134" s="230">
        <f>IF(N134="nulová",J134,0)</f>
        <v>0</v>
      </c>
      <c r="BJ134" s="16" t="s">
        <v>84</v>
      </c>
      <c r="BK134" s="230">
        <f>ROUND(I134*H134,2)</f>
        <v>0</v>
      </c>
      <c r="BL134" s="16" t="s">
        <v>136</v>
      </c>
      <c r="BM134" s="229" t="s">
        <v>138</v>
      </c>
    </row>
    <row r="135" s="2" customFormat="1" ht="14.4" customHeight="1">
      <c r="A135" s="37"/>
      <c r="B135" s="38"/>
      <c r="C135" s="231" t="s">
        <v>86</v>
      </c>
      <c r="D135" s="231" t="s">
        <v>139</v>
      </c>
      <c r="E135" s="232" t="s">
        <v>140</v>
      </c>
      <c r="F135" s="233" t="s">
        <v>141</v>
      </c>
      <c r="G135" s="234" t="s">
        <v>142</v>
      </c>
      <c r="H135" s="235">
        <v>4.5599999999999996</v>
      </c>
      <c r="I135" s="236"/>
      <c r="J135" s="237">
        <f>ROUND(I135*H135,2)</f>
        <v>0</v>
      </c>
      <c r="K135" s="238"/>
      <c r="L135" s="239"/>
      <c r="M135" s="240" t="s">
        <v>1</v>
      </c>
      <c r="N135" s="241" t="s">
        <v>41</v>
      </c>
      <c r="O135" s="90"/>
      <c r="P135" s="227">
        <f>O135*H135</f>
        <v>0</v>
      </c>
      <c r="Q135" s="227">
        <v>0.001</v>
      </c>
      <c r="R135" s="227">
        <f>Q135*H135</f>
        <v>0.0045599999999999998</v>
      </c>
      <c r="S135" s="227">
        <v>0</v>
      </c>
      <c r="T135" s="227">
        <f>S135*H135</f>
        <v>0</v>
      </c>
      <c r="U135" s="228" t="s">
        <v>1</v>
      </c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29" t="s">
        <v>143</v>
      </c>
      <c r="AT135" s="229" t="s">
        <v>139</v>
      </c>
      <c r="AU135" s="229" t="s">
        <v>137</v>
      </c>
      <c r="AY135" s="16" t="s">
        <v>128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6" t="s">
        <v>84</v>
      </c>
      <c r="BK135" s="230">
        <f>ROUND(I135*H135,2)</f>
        <v>0</v>
      </c>
      <c r="BL135" s="16" t="s">
        <v>136</v>
      </c>
      <c r="BM135" s="229" t="s">
        <v>144</v>
      </c>
    </row>
    <row r="136" s="13" customFormat="1">
      <c r="A136" s="13"/>
      <c r="B136" s="242"/>
      <c r="C136" s="243"/>
      <c r="D136" s="244" t="s">
        <v>145</v>
      </c>
      <c r="E136" s="243"/>
      <c r="F136" s="245" t="s">
        <v>146</v>
      </c>
      <c r="G136" s="243"/>
      <c r="H136" s="246">
        <v>4.5599999999999996</v>
      </c>
      <c r="I136" s="247"/>
      <c r="J136" s="243"/>
      <c r="K136" s="243"/>
      <c r="L136" s="248"/>
      <c r="M136" s="249"/>
      <c r="N136" s="250"/>
      <c r="O136" s="250"/>
      <c r="P136" s="250"/>
      <c r="Q136" s="250"/>
      <c r="R136" s="250"/>
      <c r="S136" s="250"/>
      <c r="T136" s="250"/>
      <c r="U136" s="251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52" t="s">
        <v>145</v>
      </c>
      <c r="AU136" s="252" t="s">
        <v>137</v>
      </c>
      <c r="AV136" s="13" t="s">
        <v>86</v>
      </c>
      <c r="AW136" s="13" t="s">
        <v>4</v>
      </c>
      <c r="AX136" s="13" t="s">
        <v>84</v>
      </c>
      <c r="AY136" s="252" t="s">
        <v>128</v>
      </c>
    </row>
    <row r="137" s="12" customFormat="1" ht="22.8" customHeight="1">
      <c r="A137" s="12"/>
      <c r="B137" s="201"/>
      <c r="C137" s="202"/>
      <c r="D137" s="203" t="s">
        <v>75</v>
      </c>
      <c r="E137" s="215" t="s">
        <v>147</v>
      </c>
      <c r="F137" s="215" t="s">
        <v>148</v>
      </c>
      <c r="G137" s="202"/>
      <c r="H137" s="202"/>
      <c r="I137" s="205"/>
      <c r="J137" s="216">
        <f>BK137</f>
        <v>0</v>
      </c>
      <c r="K137" s="202"/>
      <c r="L137" s="207"/>
      <c r="M137" s="208"/>
      <c r="N137" s="209"/>
      <c r="O137" s="209"/>
      <c r="P137" s="210">
        <f>SUM(P138:P139)</f>
        <v>0</v>
      </c>
      <c r="Q137" s="209"/>
      <c r="R137" s="210">
        <f>SUM(R138:R139)</f>
        <v>0</v>
      </c>
      <c r="S137" s="209"/>
      <c r="T137" s="210">
        <f>SUM(T138:T139)</f>
        <v>0</v>
      </c>
      <c r="U137" s="211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12" t="s">
        <v>84</v>
      </c>
      <c r="AT137" s="213" t="s">
        <v>75</v>
      </c>
      <c r="AU137" s="213" t="s">
        <v>84</v>
      </c>
      <c r="AY137" s="212" t="s">
        <v>128</v>
      </c>
      <c r="BK137" s="214">
        <f>SUM(BK138:BK139)</f>
        <v>0</v>
      </c>
    </row>
    <row r="138" s="2" customFormat="1" ht="24.15" customHeight="1">
      <c r="A138" s="37"/>
      <c r="B138" s="38"/>
      <c r="C138" s="217" t="s">
        <v>137</v>
      </c>
      <c r="D138" s="217" t="s">
        <v>132</v>
      </c>
      <c r="E138" s="218" t="s">
        <v>149</v>
      </c>
      <c r="F138" s="219" t="s">
        <v>150</v>
      </c>
      <c r="G138" s="220" t="s">
        <v>151</v>
      </c>
      <c r="H138" s="221">
        <v>7</v>
      </c>
      <c r="I138" s="222"/>
      <c r="J138" s="223">
        <f>ROUND(I138*H138,2)</f>
        <v>0</v>
      </c>
      <c r="K138" s="224"/>
      <c r="L138" s="43"/>
      <c r="M138" s="225" t="s">
        <v>1</v>
      </c>
      <c r="N138" s="226" t="s">
        <v>41</v>
      </c>
      <c r="O138" s="90"/>
      <c r="P138" s="227">
        <f>O138*H138</f>
        <v>0</v>
      </c>
      <c r="Q138" s="227">
        <v>0</v>
      </c>
      <c r="R138" s="227">
        <f>Q138*H138</f>
        <v>0</v>
      </c>
      <c r="S138" s="227">
        <v>0</v>
      </c>
      <c r="T138" s="227">
        <f>S138*H138</f>
        <v>0</v>
      </c>
      <c r="U138" s="228" t="s">
        <v>1</v>
      </c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29" t="s">
        <v>136</v>
      </c>
      <c r="AT138" s="229" t="s">
        <v>132</v>
      </c>
      <c r="AU138" s="229" t="s">
        <v>86</v>
      </c>
      <c r="AY138" s="16" t="s">
        <v>128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6" t="s">
        <v>84</v>
      </c>
      <c r="BK138" s="230">
        <f>ROUND(I138*H138,2)</f>
        <v>0</v>
      </c>
      <c r="BL138" s="16" t="s">
        <v>136</v>
      </c>
      <c r="BM138" s="229" t="s">
        <v>152</v>
      </c>
    </row>
    <row r="139" s="2" customFormat="1" ht="24.15" customHeight="1">
      <c r="A139" s="37"/>
      <c r="B139" s="38"/>
      <c r="C139" s="217" t="s">
        <v>136</v>
      </c>
      <c r="D139" s="217" t="s">
        <v>132</v>
      </c>
      <c r="E139" s="218" t="s">
        <v>153</v>
      </c>
      <c r="F139" s="219" t="s">
        <v>154</v>
      </c>
      <c r="G139" s="220" t="s">
        <v>151</v>
      </c>
      <c r="H139" s="221">
        <v>7</v>
      </c>
      <c r="I139" s="222"/>
      <c r="J139" s="223">
        <f>ROUND(I139*H139,2)</f>
        <v>0</v>
      </c>
      <c r="K139" s="224"/>
      <c r="L139" s="43"/>
      <c r="M139" s="225" t="s">
        <v>1</v>
      </c>
      <c r="N139" s="226" t="s">
        <v>41</v>
      </c>
      <c r="O139" s="90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7">
        <f>S139*H139</f>
        <v>0</v>
      </c>
      <c r="U139" s="228" t="s">
        <v>1</v>
      </c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29" t="s">
        <v>136</v>
      </c>
      <c r="AT139" s="229" t="s">
        <v>132</v>
      </c>
      <c r="AU139" s="229" t="s">
        <v>86</v>
      </c>
      <c r="AY139" s="16" t="s">
        <v>128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6" t="s">
        <v>84</v>
      </c>
      <c r="BK139" s="230">
        <f>ROUND(I139*H139,2)</f>
        <v>0</v>
      </c>
      <c r="BL139" s="16" t="s">
        <v>136</v>
      </c>
      <c r="BM139" s="229" t="s">
        <v>155</v>
      </c>
    </row>
    <row r="140" s="12" customFormat="1" ht="25.92" customHeight="1">
      <c r="A140" s="12"/>
      <c r="B140" s="201"/>
      <c r="C140" s="202"/>
      <c r="D140" s="203" t="s">
        <v>75</v>
      </c>
      <c r="E140" s="204" t="s">
        <v>139</v>
      </c>
      <c r="F140" s="204" t="s">
        <v>156</v>
      </c>
      <c r="G140" s="202"/>
      <c r="H140" s="202"/>
      <c r="I140" s="205"/>
      <c r="J140" s="206">
        <f>BK140</f>
        <v>0</v>
      </c>
      <c r="K140" s="202"/>
      <c r="L140" s="207"/>
      <c r="M140" s="208"/>
      <c r="N140" s="209"/>
      <c r="O140" s="209"/>
      <c r="P140" s="210">
        <f>P141+P169</f>
        <v>0</v>
      </c>
      <c r="Q140" s="209"/>
      <c r="R140" s="210">
        <f>R141+R169</f>
        <v>28.486611696000001</v>
      </c>
      <c r="S140" s="209"/>
      <c r="T140" s="210">
        <f>T141+T169</f>
        <v>20.272000000000002</v>
      </c>
      <c r="U140" s="211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12" t="s">
        <v>137</v>
      </c>
      <c r="AT140" s="213" t="s">
        <v>75</v>
      </c>
      <c r="AU140" s="213" t="s">
        <v>76</v>
      </c>
      <c r="AY140" s="212" t="s">
        <v>128</v>
      </c>
      <c r="BK140" s="214">
        <f>BK141+BK169</f>
        <v>0</v>
      </c>
    </row>
    <row r="141" s="12" customFormat="1" ht="22.8" customHeight="1">
      <c r="A141" s="12"/>
      <c r="B141" s="201"/>
      <c r="C141" s="202"/>
      <c r="D141" s="203" t="s">
        <v>75</v>
      </c>
      <c r="E141" s="215" t="s">
        <v>157</v>
      </c>
      <c r="F141" s="215" t="s">
        <v>158</v>
      </c>
      <c r="G141" s="202"/>
      <c r="H141" s="202"/>
      <c r="I141" s="205"/>
      <c r="J141" s="216">
        <f>BK141</f>
        <v>0</v>
      </c>
      <c r="K141" s="202"/>
      <c r="L141" s="207"/>
      <c r="M141" s="208"/>
      <c r="N141" s="209"/>
      <c r="O141" s="209"/>
      <c r="P141" s="210">
        <f>SUM(P142:P168)</f>
        <v>0</v>
      </c>
      <c r="Q141" s="209"/>
      <c r="R141" s="210">
        <f>SUM(R142:R168)</f>
        <v>0.78267400000000009</v>
      </c>
      <c r="S141" s="209"/>
      <c r="T141" s="210">
        <f>SUM(T142:T168)</f>
        <v>0</v>
      </c>
      <c r="U141" s="211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12" t="s">
        <v>137</v>
      </c>
      <c r="AT141" s="213" t="s">
        <v>75</v>
      </c>
      <c r="AU141" s="213" t="s">
        <v>84</v>
      </c>
      <c r="AY141" s="212" t="s">
        <v>128</v>
      </c>
      <c r="BK141" s="214">
        <f>SUM(BK142:BK168)</f>
        <v>0</v>
      </c>
    </row>
    <row r="142" s="2" customFormat="1" ht="14.4" customHeight="1">
      <c r="A142" s="37"/>
      <c r="B142" s="38"/>
      <c r="C142" s="217" t="s">
        <v>159</v>
      </c>
      <c r="D142" s="217" t="s">
        <v>132</v>
      </c>
      <c r="E142" s="218" t="s">
        <v>160</v>
      </c>
      <c r="F142" s="219" t="s">
        <v>161</v>
      </c>
      <c r="G142" s="220" t="s">
        <v>162</v>
      </c>
      <c r="H142" s="221">
        <v>1</v>
      </c>
      <c r="I142" s="222"/>
      <c r="J142" s="223">
        <f>ROUND(I142*H142,2)</f>
        <v>0</v>
      </c>
      <c r="K142" s="224"/>
      <c r="L142" s="43"/>
      <c r="M142" s="225" t="s">
        <v>1</v>
      </c>
      <c r="N142" s="226" t="s">
        <v>41</v>
      </c>
      <c r="O142" s="90"/>
      <c r="P142" s="227">
        <f>O142*H142</f>
        <v>0</v>
      </c>
      <c r="Q142" s="227">
        <v>0</v>
      </c>
      <c r="R142" s="227">
        <f>Q142*H142</f>
        <v>0</v>
      </c>
      <c r="S142" s="227">
        <v>0</v>
      </c>
      <c r="T142" s="227">
        <f>S142*H142</f>
        <v>0</v>
      </c>
      <c r="U142" s="228" t="s">
        <v>1</v>
      </c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29" t="s">
        <v>163</v>
      </c>
      <c r="AT142" s="229" t="s">
        <v>132</v>
      </c>
      <c r="AU142" s="229" t="s">
        <v>86</v>
      </c>
      <c r="AY142" s="16" t="s">
        <v>128</v>
      </c>
      <c r="BE142" s="230">
        <f>IF(N142="základní",J142,0)</f>
        <v>0</v>
      </c>
      <c r="BF142" s="230">
        <f>IF(N142="snížená",J142,0)</f>
        <v>0</v>
      </c>
      <c r="BG142" s="230">
        <f>IF(N142="zákl. přenesená",J142,0)</f>
        <v>0</v>
      </c>
      <c r="BH142" s="230">
        <f>IF(N142="sníž. přenesená",J142,0)</f>
        <v>0</v>
      </c>
      <c r="BI142" s="230">
        <f>IF(N142="nulová",J142,0)</f>
        <v>0</v>
      </c>
      <c r="BJ142" s="16" t="s">
        <v>84</v>
      </c>
      <c r="BK142" s="230">
        <f>ROUND(I142*H142,2)</f>
        <v>0</v>
      </c>
      <c r="BL142" s="16" t="s">
        <v>163</v>
      </c>
      <c r="BM142" s="229" t="s">
        <v>164</v>
      </c>
    </row>
    <row r="143" s="2" customFormat="1" ht="24.15" customHeight="1">
      <c r="A143" s="37"/>
      <c r="B143" s="38"/>
      <c r="C143" s="231" t="s">
        <v>165</v>
      </c>
      <c r="D143" s="231" t="s">
        <v>139</v>
      </c>
      <c r="E143" s="232" t="s">
        <v>166</v>
      </c>
      <c r="F143" s="233" t="s">
        <v>167</v>
      </c>
      <c r="G143" s="234" t="s">
        <v>162</v>
      </c>
      <c r="H143" s="235">
        <v>1</v>
      </c>
      <c r="I143" s="236"/>
      <c r="J143" s="237">
        <f>ROUND(I143*H143,2)</f>
        <v>0</v>
      </c>
      <c r="K143" s="238"/>
      <c r="L143" s="239"/>
      <c r="M143" s="240" t="s">
        <v>1</v>
      </c>
      <c r="N143" s="241" t="s">
        <v>41</v>
      </c>
      <c r="O143" s="90"/>
      <c r="P143" s="227">
        <f>O143*H143</f>
        <v>0</v>
      </c>
      <c r="Q143" s="227">
        <v>0.0080999999999999996</v>
      </c>
      <c r="R143" s="227">
        <f>Q143*H143</f>
        <v>0.0080999999999999996</v>
      </c>
      <c r="S143" s="227">
        <v>0</v>
      </c>
      <c r="T143" s="227">
        <f>S143*H143</f>
        <v>0</v>
      </c>
      <c r="U143" s="228" t="s">
        <v>1</v>
      </c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29" t="s">
        <v>168</v>
      </c>
      <c r="AT143" s="229" t="s">
        <v>139</v>
      </c>
      <c r="AU143" s="229" t="s">
        <v>86</v>
      </c>
      <c r="AY143" s="16" t="s">
        <v>128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6" t="s">
        <v>84</v>
      </c>
      <c r="BK143" s="230">
        <f>ROUND(I143*H143,2)</f>
        <v>0</v>
      </c>
      <c r="BL143" s="16" t="s">
        <v>168</v>
      </c>
      <c r="BM143" s="229" t="s">
        <v>169</v>
      </c>
    </row>
    <row r="144" s="2" customFormat="1" ht="24.15" customHeight="1">
      <c r="A144" s="37"/>
      <c r="B144" s="38"/>
      <c r="C144" s="217" t="s">
        <v>170</v>
      </c>
      <c r="D144" s="217" t="s">
        <v>132</v>
      </c>
      <c r="E144" s="218" t="s">
        <v>171</v>
      </c>
      <c r="F144" s="219" t="s">
        <v>172</v>
      </c>
      <c r="G144" s="220" t="s">
        <v>162</v>
      </c>
      <c r="H144" s="221">
        <v>13</v>
      </c>
      <c r="I144" s="222"/>
      <c r="J144" s="223">
        <f>ROUND(I144*H144,2)</f>
        <v>0</v>
      </c>
      <c r="K144" s="224"/>
      <c r="L144" s="43"/>
      <c r="M144" s="225" t="s">
        <v>1</v>
      </c>
      <c r="N144" s="226" t="s">
        <v>41</v>
      </c>
      <c r="O144" s="90"/>
      <c r="P144" s="227">
        <f>O144*H144</f>
        <v>0</v>
      </c>
      <c r="Q144" s="227">
        <v>0</v>
      </c>
      <c r="R144" s="227">
        <f>Q144*H144</f>
        <v>0</v>
      </c>
      <c r="S144" s="227">
        <v>0</v>
      </c>
      <c r="T144" s="227">
        <f>S144*H144</f>
        <v>0</v>
      </c>
      <c r="U144" s="228" t="s">
        <v>1</v>
      </c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29" t="s">
        <v>163</v>
      </c>
      <c r="AT144" s="229" t="s">
        <v>132</v>
      </c>
      <c r="AU144" s="229" t="s">
        <v>86</v>
      </c>
      <c r="AY144" s="16" t="s">
        <v>128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6" t="s">
        <v>84</v>
      </c>
      <c r="BK144" s="230">
        <f>ROUND(I144*H144,2)</f>
        <v>0</v>
      </c>
      <c r="BL144" s="16" t="s">
        <v>163</v>
      </c>
      <c r="BM144" s="229" t="s">
        <v>173</v>
      </c>
    </row>
    <row r="145" s="2" customFormat="1" ht="24.15" customHeight="1">
      <c r="A145" s="37"/>
      <c r="B145" s="38"/>
      <c r="C145" s="217" t="s">
        <v>143</v>
      </c>
      <c r="D145" s="217" t="s">
        <v>132</v>
      </c>
      <c r="E145" s="218" t="s">
        <v>174</v>
      </c>
      <c r="F145" s="219" t="s">
        <v>175</v>
      </c>
      <c r="G145" s="220" t="s">
        <v>162</v>
      </c>
      <c r="H145" s="221">
        <v>14</v>
      </c>
      <c r="I145" s="222"/>
      <c r="J145" s="223">
        <f>ROUND(I145*H145,2)</f>
        <v>0</v>
      </c>
      <c r="K145" s="224"/>
      <c r="L145" s="43"/>
      <c r="M145" s="225" t="s">
        <v>1</v>
      </c>
      <c r="N145" s="226" t="s">
        <v>41</v>
      </c>
      <c r="O145" s="90"/>
      <c r="P145" s="227">
        <f>O145*H145</f>
        <v>0</v>
      </c>
      <c r="Q145" s="227">
        <v>0</v>
      </c>
      <c r="R145" s="227">
        <f>Q145*H145</f>
        <v>0</v>
      </c>
      <c r="S145" s="227">
        <v>0</v>
      </c>
      <c r="T145" s="227">
        <f>S145*H145</f>
        <v>0</v>
      </c>
      <c r="U145" s="228" t="s">
        <v>1</v>
      </c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29" t="s">
        <v>163</v>
      </c>
      <c r="AT145" s="229" t="s">
        <v>132</v>
      </c>
      <c r="AU145" s="229" t="s">
        <v>86</v>
      </c>
      <c r="AY145" s="16" t="s">
        <v>128</v>
      </c>
      <c r="BE145" s="230">
        <f>IF(N145="základní",J145,0)</f>
        <v>0</v>
      </c>
      <c r="BF145" s="230">
        <f>IF(N145="snížená",J145,0)</f>
        <v>0</v>
      </c>
      <c r="BG145" s="230">
        <f>IF(N145="zákl. přenesená",J145,0)</f>
        <v>0</v>
      </c>
      <c r="BH145" s="230">
        <f>IF(N145="sníž. přenesená",J145,0)</f>
        <v>0</v>
      </c>
      <c r="BI145" s="230">
        <f>IF(N145="nulová",J145,0)</f>
        <v>0</v>
      </c>
      <c r="BJ145" s="16" t="s">
        <v>84</v>
      </c>
      <c r="BK145" s="230">
        <f>ROUND(I145*H145,2)</f>
        <v>0</v>
      </c>
      <c r="BL145" s="16" t="s">
        <v>163</v>
      </c>
      <c r="BM145" s="229" t="s">
        <v>176</v>
      </c>
    </row>
    <row r="146" s="2" customFormat="1" ht="24.15" customHeight="1">
      <c r="A146" s="37"/>
      <c r="B146" s="38"/>
      <c r="C146" s="217" t="s">
        <v>147</v>
      </c>
      <c r="D146" s="217" t="s">
        <v>132</v>
      </c>
      <c r="E146" s="218" t="s">
        <v>177</v>
      </c>
      <c r="F146" s="219" t="s">
        <v>178</v>
      </c>
      <c r="G146" s="220" t="s">
        <v>162</v>
      </c>
      <c r="H146" s="221">
        <v>5</v>
      </c>
      <c r="I146" s="222"/>
      <c r="J146" s="223">
        <f>ROUND(I146*H146,2)</f>
        <v>0</v>
      </c>
      <c r="K146" s="224"/>
      <c r="L146" s="43"/>
      <c r="M146" s="225" t="s">
        <v>1</v>
      </c>
      <c r="N146" s="226" t="s">
        <v>41</v>
      </c>
      <c r="O146" s="90"/>
      <c r="P146" s="227">
        <f>O146*H146</f>
        <v>0</v>
      </c>
      <c r="Q146" s="227">
        <v>0</v>
      </c>
      <c r="R146" s="227">
        <f>Q146*H146</f>
        <v>0</v>
      </c>
      <c r="S146" s="227">
        <v>0</v>
      </c>
      <c r="T146" s="227">
        <f>S146*H146</f>
        <v>0</v>
      </c>
      <c r="U146" s="228" t="s">
        <v>1</v>
      </c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29" t="s">
        <v>163</v>
      </c>
      <c r="AT146" s="229" t="s">
        <v>132</v>
      </c>
      <c r="AU146" s="229" t="s">
        <v>86</v>
      </c>
      <c r="AY146" s="16" t="s">
        <v>128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6" t="s">
        <v>84</v>
      </c>
      <c r="BK146" s="230">
        <f>ROUND(I146*H146,2)</f>
        <v>0</v>
      </c>
      <c r="BL146" s="16" t="s">
        <v>163</v>
      </c>
      <c r="BM146" s="229" t="s">
        <v>179</v>
      </c>
    </row>
    <row r="147" s="2" customFormat="1" ht="24.15" customHeight="1">
      <c r="A147" s="37"/>
      <c r="B147" s="38"/>
      <c r="C147" s="231" t="s">
        <v>180</v>
      </c>
      <c r="D147" s="231" t="s">
        <v>139</v>
      </c>
      <c r="E147" s="232" t="s">
        <v>181</v>
      </c>
      <c r="F147" s="233" t="s">
        <v>182</v>
      </c>
      <c r="G147" s="234" t="s">
        <v>162</v>
      </c>
      <c r="H147" s="235">
        <v>7</v>
      </c>
      <c r="I147" s="236"/>
      <c r="J147" s="237">
        <f>ROUND(I147*H147,2)</f>
        <v>0</v>
      </c>
      <c r="K147" s="238"/>
      <c r="L147" s="239"/>
      <c r="M147" s="240" t="s">
        <v>1</v>
      </c>
      <c r="N147" s="241" t="s">
        <v>41</v>
      </c>
      <c r="O147" s="90"/>
      <c r="P147" s="227">
        <f>O147*H147</f>
        <v>0</v>
      </c>
      <c r="Q147" s="227">
        <v>0.0063099999999999996</v>
      </c>
      <c r="R147" s="227">
        <f>Q147*H147</f>
        <v>0.044170000000000001</v>
      </c>
      <c r="S147" s="227">
        <v>0</v>
      </c>
      <c r="T147" s="227">
        <f>S147*H147</f>
        <v>0</v>
      </c>
      <c r="U147" s="228" t="s">
        <v>1</v>
      </c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29" t="s">
        <v>168</v>
      </c>
      <c r="AT147" s="229" t="s">
        <v>139</v>
      </c>
      <c r="AU147" s="229" t="s">
        <v>86</v>
      </c>
      <c r="AY147" s="16" t="s">
        <v>128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6" t="s">
        <v>84</v>
      </c>
      <c r="BK147" s="230">
        <f>ROUND(I147*H147,2)</f>
        <v>0</v>
      </c>
      <c r="BL147" s="16" t="s">
        <v>168</v>
      </c>
      <c r="BM147" s="229" t="s">
        <v>183</v>
      </c>
    </row>
    <row r="148" s="2" customFormat="1" ht="14.4" customHeight="1">
      <c r="A148" s="37"/>
      <c r="B148" s="38"/>
      <c r="C148" s="231" t="s">
        <v>184</v>
      </c>
      <c r="D148" s="231" t="s">
        <v>139</v>
      </c>
      <c r="E148" s="232" t="s">
        <v>185</v>
      </c>
      <c r="F148" s="233" t="s">
        <v>186</v>
      </c>
      <c r="G148" s="234" t="s">
        <v>162</v>
      </c>
      <c r="H148" s="235">
        <v>5</v>
      </c>
      <c r="I148" s="236"/>
      <c r="J148" s="237">
        <f>ROUND(I148*H148,2)</f>
        <v>0</v>
      </c>
      <c r="K148" s="238"/>
      <c r="L148" s="239"/>
      <c r="M148" s="240" t="s">
        <v>1</v>
      </c>
      <c r="N148" s="241" t="s">
        <v>41</v>
      </c>
      <c r="O148" s="90"/>
      <c r="P148" s="227">
        <f>O148*H148</f>
        <v>0</v>
      </c>
      <c r="Q148" s="227">
        <v>0.018499999999999999</v>
      </c>
      <c r="R148" s="227">
        <f>Q148*H148</f>
        <v>0.092499999999999999</v>
      </c>
      <c r="S148" s="227">
        <v>0</v>
      </c>
      <c r="T148" s="227">
        <f>S148*H148</f>
        <v>0</v>
      </c>
      <c r="U148" s="228" t="s">
        <v>1</v>
      </c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29" t="s">
        <v>168</v>
      </c>
      <c r="AT148" s="229" t="s">
        <v>139</v>
      </c>
      <c r="AU148" s="229" t="s">
        <v>86</v>
      </c>
      <c r="AY148" s="16" t="s">
        <v>128</v>
      </c>
      <c r="BE148" s="230">
        <f>IF(N148="základní",J148,0)</f>
        <v>0</v>
      </c>
      <c r="BF148" s="230">
        <f>IF(N148="snížená",J148,0)</f>
        <v>0</v>
      </c>
      <c r="BG148" s="230">
        <f>IF(N148="zákl. přenesená",J148,0)</f>
        <v>0</v>
      </c>
      <c r="BH148" s="230">
        <f>IF(N148="sníž. přenesená",J148,0)</f>
        <v>0</v>
      </c>
      <c r="BI148" s="230">
        <f>IF(N148="nulová",J148,0)</f>
        <v>0</v>
      </c>
      <c r="BJ148" s="16" t="s">
        <v>84</v>
      </c>
      <c r="BK148" s="230">
        <f>ROUND(I148*H148,2)</f>
        <v>0</v>
      </c>
      <c r="BL148" s="16" t="s">
        <v>168</v>
      </c>
      <c r="BM148" s="229" t="s">
        <v>187</v>
      </c>
    </row>
    <row r="149" s="2" customFormat="1" ht="24.15" customHeight="1">
      <c r="A149" s="37"/>
      <c r="B149" s="38"/>
      <c r="C149" s="217" t="s">
        <v>188</v>
      </c>
      <c r="D149" s="217" t="s">
        <v>132</v>
      </c>
      <c r="E149" s="218" t="s">
        <v>189</v>
      </c>
      <c r="F149" s="219" t="s">
        <v>190</v>
      </c>
      <c r="G149" s="220" t="s">
        <v>162</v>
      </c>
      <c r="H149" s="221">
        <v>2</v>
      </c>
      <c r="I149" s="222"/>
      <c r="J149" s="223">
        <f>ROUND(I149*H149,2)</f>
        <v>0</v>
      </c>
      <c r="K149" s="224"/>
      <c r="L149" s="43"/>
      <c r="M149" s="225" t="s">
        <v>1</v>
      </c>
      <c r="N149" s="226" t="s">
        <v>41</v>
      </c>
      <c r="O149" s="90"/>
      <c r="P149" s="227">
        <f>O149*H149</f>
        <v>0</v>
      </c>
      <c r="Q149" s="227">
        <v>0</v>
      </c>
      <c r="R149" s="227">
        <f>Q149*H149</f>
        <v>0</v>
      </c>
      <c r="S149" s="227">
        <v>0</v>
      </c>
      <c r="T149" s="227">
        <f>S149*H149</f>
        <v>0</v>
      </c>
      <c r="U149" s="228" t="s">
        <v>1</v>
      </c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29" t="s">
        <v>163</v>
      </c>
      <c r="AT149" s="229" t="s">
        <v>132</v>
      </c>
      <c r="AU149" s="229" t="s">
        <v>86</v>
      </c>
      <c r="AY149" s="16" t="s">
        <v>128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6" t="s">
        <v>84</v>
      </c>
      <c r="BK149" s="230">
        <f>ROUND(I149*H149,2)</f>
        <v>0</v>
      </c>
      <c r="BL149" s="16" t="s">
        <v>163</v>
      </c>
      <c r="BM149" s="229" t="s">
        <v>191</v>
      </c>
    </row>
    <row r="150" s="2" customFormat="1" ht="24.15" customHeight="1">
      <c r="A150" s="37"/>
      <c r="B150" s="38"/>
      <c r="C150" s="217" t="s">
        <v>192</v>
      </c>
      <c r="D150" s="217" t="s">
        <v>132</v>
      </c>
      <c r="E150" s="218" t="s">
        <v>193</v>
      </c>
      <c r="F150" s="219" t="s">
        <v>194</v>
      </c>
      <c r="G150" s="220" t="s">
        <v>162</v>
      </c>
      <c r="H150" s="221">
        <v>7</v>
      </c>
      <c r="I150" s="222"/>
      <c r="J150" s="223">
        <f>ROUND(I150*H150,2)</f>
        <v>0</v>
      </c>
      <c r="K150" s="224"/>
      <c r="L150" s="43"/>
      <c r="M150" s="225" t="s">
        <v>1</v>
      </c>
      <c r="N150" s="226" t="s">
        <v>41</v>
      </c>
      <c r="O150" s="90"/>
      <c r="P150" s="227">
        <f>O150*H150</f>
        <v>0</v>
      </c>
      <c r="Q150" s="227">
        <v>0</v>
      </c>
      <c r="R150" s="227">
        <f>Q150*H150</f>
        <v>0</v>
      </c>
      <c r="S150" s="227">
        <v>0</v>
      </c>
      <c r="T150" s="227">
        <f>S150*H150</f>
        <v>0</v>
      </c>
      <c r="U150" s="228" t="s">
        <v>1</v>
      </c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29" t="s">
        <v>163</v>
      </c>
      <c r="AT150" s="229" t="s">
        <v>132</v>
      </c>
      <c r="AU150" s="229" t="s">
        <v>86</v>
      </c>
      <c r="AY150" s="16" t="s">
        <v>128</v>
      </c>
      <c r="BE150" s="230">
        <f>IF(N150="základní",J150,0)</f>
        <v>0</v>
      </c>
      <c r="BF150" s="230">
        <f>IF(N150="snížená",J150,0)</f>
        <v>0</v>
      </c>
      <c r="BG150" s="230">
        <f>IF(N150="zákl. přenesená",J150,0)</f>
        <v>0</v>
      </c>
      <c r="BH150" s="230">
        <f>IF(N150="sníž. přenesená",J150,0)</f>
        <v>0</v>
      </c>
      <c r="BI150" s="230">
        <f>IF(N150="nulová",J150,0)</f>
        <v>0</v>
      </c>
      <c r="BJ150" s="16" t="s">
        <v>84</v>
      </c>
      <c r="BK150" s="230">
        <f>ROUND(I150*H150,2)</f>
        <v>0</v>
      </c>
      <c r="BL150" s="16" t="s">
        <v>163</v>
      </c>
      <c r="BM150" s="229" t="s">
        <v>195</v>
      </c>
    </row>
    <row r="151" s="2" customFormat="1" ht="24.15" customHeight="1">
      <c r="A151" s="37"/>
      <c r="B151" s="38"/>
      <c r="C151" s="231" t="s">
        <v>196</v>
      </c>
      <c r="D151" s="231" t="s">
        <v>139</v>
      </c>
      <c r="E151" s="232" t="s">
        <v>197</v>
      </c>
      <c r="F151" s="233" t="s">
        <v>198</v>
      </c>
      <c r="G151" s="234" t="s">
        <v>162</v>
      </c>
      <c r="H151" s="235">
        <v>7</v>
      </c>
      <c r="I151" s="236"/>
      <c r="J151" s="237">
        <f>ROUND(I151*H151,2)</f>
        <v>0</v>
      </c>
      <c r="K151" s="238"/>
      <c r="L151" s="239"/>
      <c r="M151" s="240" t="s">
        <v>1</v>
      </c>
      <c r="N151" s="241" t="s">
        <v>41</v>
      </c>
      <c r="O151" s="90"/>
      <c r="P151" s="227">
        <f>O151*H151</f>
        <v>0</v>
      </c>
      <c r="Q151" s="227">
        <v>0.062</v>
      </c>
      <c r="R151" s="227">
        <f>Q151*H151</f>
        <v>0.434</v>
      </c>
      <c r="S151" s="227">
        <v>0</v>
      </c>
      <c r="T151" s="227">
        <f>S151*H151</f>
        <v>0</v>
      </c>
      <c r="U151" s="228" t="s">
        <v>1</v>
      </c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29" t="s">
        <v>168</v>
      </c>
      <c r="AT151" s="229" t="s">
        <v>139</v>
      </c>
      <c r="AU151" s="229" t="s">
        <v>86</v>
      </c>
      <c r="AY151" s="16" t="s">
        <v>128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6" t="s">
        <v>84</v>
      </c>
      <c r="BK151" s="230">
        <f>ROUND(I151*H151,2)</f>
        <v>0</v>
      </c>
      <c r="BL151" s="16" t="s">
        <v>168</v>
      </c>
      <c r="BM151" s="229" t="s">
        <v>199</v>
      </c>
    </row>
    <row r="152" s="2" customFormat="1" ht="14.4" customHeight="1">
      <c r="A152" s="37"/>
      <c r="B152" s="38"/>
      <c r="C152" s="217" t="s">
        <v>8</v>
      </c>
      <c r="D152" s="217" t="s">
        <v>132</v>
      </c>
      <c r="E152" s="218" t="s">
        <v>200</v>
      </c>
      <c r="F152" s="219" t="s">
        <v>201</v>
      </c>
      <c r="G152" s="220" t="s">
        <v>162</v>
      </c>
      <c r="H152" s="221">
        <v>7</v>
      </c>
      <c r="I152" s="222"/>
      <c r="J152" s="223">
        <f>ROUND(I152*H152,2)</f>
        <v>0</v>
      </c>
      <c r="K152" s="224"/>
      <c r="L152" s="43"/>
      <c r="M152" s="225" t="s">
        <v>1</v>
      </c>
      <c r="N152" s="226" t="s">
        <v>41</v>
      </c>
      <c r="O152" s="90"/>
      <c r="P152" s="227">
        <f>O152*H152</f>
        <v>0</v>
      </c>
      <c r="Q152" s="227">
        <v>0</v>
      </c>
      <c r="R152" s="227">
        <f>Q152*H152</f>
        <v>0</v>
      </c>
      <c r="S152" s="227">
        <v>0</v>
      </c>
      <c r="T152" s="227">
        <f>S152*H152</f>
        <v>0</v>
      </c>
      <c r="U152" s="228" t="s">
        <v>1</v>
      </c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29" t="s">
        <v>163</v>
      </c>
      <c r="AT152" s="229" t="s">
        <v>132</v>
      </c>
      <c r="AU152" s="229" t="s">
        <v>86</v>
      </c>
      <c r="AY152" s="16" t="s">
        <v>128</v>
      </c>
      <c r="BE152" s="230">
        <f>IF(N152="základní",J152,0)</f>
        <v>0</v>
      </c>
      <c r="BF152" s="230">
        <f>IF(N152="snížená",J152,0)</f>
        <v>0</v>
      </c>
      <c r="BG152" s="230">
        <f>IF(N152="zákl. přenesená",J152,0)</f>
        <v>0</v>
      </c>
      <c r="BH152" s="230">
        <f>IF(N152="sníž. přenesená",J152,0)</f>
        <v>0</v>
      </c>
      <c r="BI152" s="230">
        <f>IF(N152="nulová",J152,0)</f>
        <v>0</v>
      </c>
      <c r="BJ152" s="16" t="s">
        <v>84</v>
      </c>
      <c r="BK152" s="230">
        <f>ROUND(I152*H152,2)</f>
        <v>0</v>
      </c>
      <c r="BL152" s="16" t="s">
        <v>163</v>
      </c>
      <c r="BM152" s="229" t="s">
        <v>202</v>
      </c>
    </row>
    <row r="153" s="2" customFormat="1" ht="14.4" customHeight="1">
      <c r="A153" s="37"/>
      <c r="B153" s="38"/>
      <c r="C153" s="231" t="s">
        <v>203</v>
      </c>
      <c r="D153" s="231" t="s">
        <v>139</v>
      </c>
      <c r="E153" s="232" t="s">
        <v>204</v>
      </c>
      <c r="F153" s="233" t="s">
        <v>205</v>
      </c>
      <c r="G153" s="234" t="s">
        <v>162</v>
      </c>
      <c r="H153" s="235">
        <v>7</v>
      </c>
      <c r="I153" s="236"/>
      <c r="J153" s="237">
        <f>ROUND(I153*H153,2)</f>
        <v>0</v>
      </c>
      <c r="K153" s="238"/>
      <c r="L153" s="239"/>
      <c r="M153" s="240" t="s">
        <v>1</v>
      </c>
      <c r="N153" s="241" t="s">
        <v>41</v>
      </c>
      <c r="O153" s="90"/>
      <c r="P153" s="227">
        <f>O153*H153</f>
        <v>0</v>
      </c>
      <c r="Q153" s="227">
        <v>0</v>
      </c>
      <c r="R153" s="227">
        <f>Q153*H153</f>
        <v>0</v>
      </c>
      <c r="S153" s="227">
        <v>0</v>
      </c>
      <c r="T153" s="227">
        <f>S153*H153</f>
        <v>0</v>
      </c>
      <c r="U153" s="228" t="s">
        <v>1</v>
      </c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29" t="s">
        <v>206</v>
      </c>
      <c r="AT153" s="229" t="s">
        <v>139</v>
      </c>
      <c r="AU153" s="229" t="s">
        <v>86</v>
      </c>
      <c r="AY153" s="16" t="s">
        <v>128</v>
      </c>
      <c r="BE153" s="230">
        <f>IF(N153="základní",J153,0)</f>
        <v>0</v>
      </c>
      <c r="BF153" s="230">
        <f>IF(N153="snížená",J153,0)</f>
        <v>0</v>
      </c>
      <c r="BG153" s="230">
        <f>IF(N153="zákl. přenesená",J153,0)</f>
        <v>0</v>
      </c>
      <c r="BH153" s="230">
        <f>IF(N153="sníž. přenesená",J153,0)</f>
        <v>0</v>
      </c>
      <c r="BI153" s="230">
        <f>IF(N153="nulová",J153,0)</f>
        <v>0</v>
      </c>
      <c r="BJ153" s="16" t="s">
        <v>84</v>
      </c>
      <c r="BK153" s="230">
        <f>ROUND(I153*H153,2)</f>
        <v>0</v>
      </c>
      <c r="BL153" s="16" t="s">
        <v>163</v>
      </c>
      <c r="BM153" s="229" t="s">
        <v>207</v>
      </c>
    </row>
    <row r="154" s="2" customFormat="1" ht="24.15" customHeight="1">
      <c r="A154" s="37"/>
      <c r="B154" s="38"/>
      <c r="C154" s="217" t="s">
        <v>208</v>
      </c>
      <c r="D154" s="217" t="s">
        <v>132</v>
      </c>
      <c r="E154" s="218" t="s">
        <v>209</v>
      </c>
      <c r="F154" s="219" t="s">
        <v>210</v>
      </c>
      <c r="G154" s="220" t="s">
        <v>211</v>
      </c>
      <c r="H154" s="221">
        <v>286</v>
      </c>
      <c r="I154" s="222"/>
      <c r="J154" s="223">
        <f>ROUND(I154*H154,2)</f>
        <v>0</v>
      </c>
      <c r="K154" s="224"/>
      <c r="L154" s="43"/>
      <c r="M154" s="225" t="s">
        <v>1</v>
      </c>
      <c r="N154" s="226" t="s">
        <v>41</v>
      </c>
      <c r="O154" s="90"/>
      <c r="P154" s="227">
        <f>O154*H154</f>
        <v>0</v>
      </c>
      <c r="Q154" s="227">
        <v>0</v>
      </c>
      <c r="R154" s="227">
        <f>Q154*H154</f>
        <v>0</v>
      </c>
      <c r="S154" s="227">
        <v>0</v>
      </c>
      <c r="T154" s="227">
        <f>S154*H154</f>
        <v>0</v>
      </c>
      <c r="U154" s="228" t="s">
        <v>1</v>
      </c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29" t="s">
        <v>136</v>
      </c>
      <c r="AT154" s="229" t="s">
        <v>132</v>
      </c>
      <c r="AU154" s="229" t="s">
        <v>86</v>
      </c>
      <c r="AY154" s="16" t="s">
        <v>128</v>
      </c>
      <c r="BE154" s="230">
        <f>IF(N154="základní",J154,0)</f>
        <v>0</v>
      </c>
      <c r="BF154" s="230">
        <f>IF(N154="snížená",J154,0)</f>
        <v>0</v>
      </c>
      <c r="BG154" s="230">
        <f>IF(N154="zákl. přenesená",J154,0)</f>
        <v>0</v>
      </c>
      <c r="BH154" s="230">
        <f>IF(N154="sníž. přenesená",J154,0)</f>
        <v>0</v>
      </c>
      <c r="BI154" s="230">
        <f>IF(N154="nulová",J154,0)</f>
        <v>0</v>
      </c>
      <c r="BJ154" s="16" t="s">
        <v>84</v>
      </c>
      <c r="BK154" s="230">
        <f>ROUND(I154*H154,2)</f>
        <v>0</v>
      </c>
      <c r="BL154" s="16" t="s">
        <v>136</v>
      </c>
      <c r="BM154" s="229" t="s">
        <v>212</v>
      </c>
    </row>
    <row r="155" s="2" customFormat="1" ht="14.4" customHeight="1">
      <c r="A155" s="37"/>
      <c r="B155" s="38"/>
      <c r="C155" s="231" t="s">
        <v>130</v>
      </c>
      <c r="D155" s="231" t="s">
        <v>139</v>
      </c>
      <c r="E155" s="232" t="s">
        <v>213</v>
      </c>
      <c r="F155" s="233" t="s">
        <v>214</v>
      </c>
      <c r="G155" s="234" t="s">
        <v>142</v>
      </c>
      <c r="H155" s="235">
        <v>194.47999999999999</v>
      </c>
      <c r="I155" s="236"/>
      <c r="J155" s="237">
        <f>ROUND(I155*H155,2)</f>
        <v>0</v>
      </c>
      <c r="K155" s="238"/>
      <c r="L155" s="239"/>
      <c r="M155" s="240" t="s">
        <v>1</v>
      </c>
      <c r="N155" s="241" t="s">
        <v>41</v>
      </c>
      <c r="O155" s="90"/>
      <c r="P155" s="227">
        <f>O155*H155</f>
        <v>0</v>
      </c>
      <c r="Q155" s="227">
        <v>0</v>
      </c>
      <c r="R155" s="227">
        <f>Q155*H155</f>
        <v>0</v>
      </c>
      <c r="S155" s="227">
        <v>0</v>
      </c>
      <c r="T155" s="227">
        <f>S155*H155</f>
        <v>0</v>
      </c>
      <c r="U155" s="228" t="s">
        <v>1</v>
      </c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29" t="s">
        <v>143</v>
      </c>
      <c r="AT155" s="229" t="s">
        <v>139</v>
      </c>
      <c r="AU155" s="229" t="s">
        <v>86</v>
      </c>
      <c r="AY155" s="16" t="s">
        <v>128</v>
      </c>
      <c r="BE155" s="230">
        <f>IF(N155="základní",J155,0)</f>
        <v>0</v>
      </c>
      <c r="BF155" s="230">
        <f>IF(N155="snížená",J155,0)</f>
        <v>0</v>
      </c>
      <c r="BG155" s="230">
        <f>IF(N155="zákl. přenesená",J155,0)</f>
        <v>0</v>
      </c>
      <c r="BH155" s="230">
        <f>IF(N155="sníž. přenesená",J155,0)</f>
        <v>0</v>
      </c>
      <c r="BI155" s="230">
        <f>IF(N155="nulová",J155,0)</f>
        <v>0</v>
      </c>
      <c r="BJ155" s="16" t="s">
        <v>84</v>
      </c>
      <c r="BK155" s="230">
        <f>ROUND(I155*H155,2)</f>
        <v>0</v>
      </c>
      <c r="BL155" s="16" t="s">
        <v>136</v>
      </c>
      <c r="BM155" s="229" t="s">
        <v>215</v>
      </c>
    </row>
    <row r="156" s="13" customFormat="1">
      <c r="A156" s="13"/>
      <c r="B156" s="242"/>
      <c r="C156" s="243"/>
      <c r="D156" s="244" t="s">
        <v>145</v>
      </c>
      <c r="E156" s="243"/>
      <c r="F156" s="245" t="s">
        <v>216</v>
      </c>
      <c r="G156" s="243"/>
      <c r="H156" s="246">
        <v>194.47999999999999</v>
      </c>
      <c r="I156" s="247"/>
      <c r="J156" s="243"/>
      <c r="K156" s="243"/>
      <c r="L156" s="248"/>
      <c r="M156" s="249"/>
      <c r="N156" s="250"/>
      <c r="O156" s="250"/>
      <c r="P156" s="250"/>
      <c r="Q156" s="250"/>
      <c r="R156" s="250"/>
      <c r="S156" s="250"/>
      <c r="T156" s="250"/>
      <c r="U156" s="251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52" t="s">
        <v>145</v>
      </c>
      <c r="AU156" s="252" t="s">
        <v>86</v>
      </c>
      <c r="AV156" s="13" t="s">
        <v>86</v>
      </c>
      <c r="AW156" s="13" t="s">
        <v>4</v>
      </c>
      <c r="AX156" s="13" t="s">
        <v>84</v>
      </c>
      <c r="AY156" s="252" t="s">
        <v>128</v>
      </c>
    </row>
    <row r="157" s="2" customFormat="1" ht="14.4" customHeight="1">
      <c r="A157" s="37"/>
      <c r="B157" s="38"/>
      <c r="C157" s="217" t="s">
        <v>217</v>
      </c>
      <c r="D157" s="217" t="s">
        <v>132</v>
      </c>
      <c r="E157" s="218" t="s">
        <v>218</v>
      </c>
      <c r="F157" s="219" t="s">
        <v>219</v>
      </c>
      <c r="G157" s="220" t="s">
        <v>162</v>
      </c>
      <c r="H157" s="221">
        <v>27</v>
      </c>
      <c r="I157" s="222"/>
      <c r="J157" s="223">
        <f>ROUND(I157*H157,2)</f>
        <v>0</v>
      </c>
      <c r="K157" s="224"/>
      <c r="L157" s="43"/>
      <c r="M157" s="225" t="s">
        <v>1</v>
      </c>
      <c r="N157" s="226" t="s">
        <v>41</v>
      </c>
      <c r="O157" s="90"/>
      <c r="P157" s="227">
        <f>O157*H157</f>
        <v>0</v>
      </c>
      <c r="Q157" s="227">
        <v>0</v>
      </c>
      <c r="R157" s="227">
        <f>Q157*H157</f>
        <v>0</v>
      </c>
      <c r="S157" s="227">
        <v>0</v>
      </c>
      <c r="T157" s="227">
        <f>S157*H157</f>
        <v>0</v>
      </c>
      <c r="U157" s="228" t="s">
        <v>1</v>
      </c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29" t="s">
        <v>163</v>
      </c>
      <c r="AT157" s="229" t="s">
        <v>132</v>
      </c>
      <c r="AU157" s="229" t="s">
        <v>86</v>
      </c>
      <c r="AY157" s="16" t="s">
        <v>128</v>
      </c>
      <c r="BE157" s="230">
        <f>IF(N157="základní",J157,0)</f>
        <v>0</v>
      </c>
      <c r="BF157" s="230">
        <f>IF(N157="snížená",J157,0)</f>
        <v>0</v>
      </c>
      <c r="BG157" s="230">
        <f>IF(N157="zákl. přenesená",J157,0)</f>
        <v>0</v>
      </c>
      <c r="BH157" s="230">
        <f>IF(N157="sníž. přenesená",J157,0)</f>
        <v>0</v>
      </c>
      <c r="BI157" s="230">
        <f>IF(N157="nulová",J157,0)</f>
        <v>0</v>
      </c>
      <c r="BJ157" s="16" t="s">
        <v>84</v>
      </c>
      <c r="BK157" s="230">
        <f>ROUND(I157*H157,2)</f>
        <v>0</v>
      </c>
      <c r="BL157" s="16" t="s">
        <v>163</v>
      </c>
      <c r="BM157" s="229" t="s">
        <v>220</v>
      </c>
    </row>
    <row r="158" s="2" customFormat="1" ht="14.4" customHeight="1">
      <c r="A158" s="37"/>
      <c r="B158" s="38"/>
      <c r="C158" s="231" t="s">
        <v>221</v>
      </c>
      <c r="D158" s="231" t="s">
        <v>139</v>
      </c>
      <c r="E158" s="232" t="s">
        <v>222</v>
      </c>
      <c r="F158" s="233" t="s">
        <v>223</v>
      </c>
      <c r="G158" s="234" t="s">
        <v>162</v>
      </c>
      <c r="H158" s="235">
        <v>20</v>
      </c>
      <c r="I158" s="236"/>
      <c r="J158" s="237">
        <f>ROUND(I158*H158,2)</f>
        <v>0</v>
      </c>
      <c r="K158" s="238"/>
      <c r="L158" s="239"/>
      <c r="M158" s="240" t="s">
        <v>1</v>
      </c>
      <c r="N158" s="241" t="s">
        <v>41</v>
      </c>
      <c r="O158" s="90"/>
      <c r="P158" s="227">
        <f>O158*H158</f>
        <v>0</v>
      </c>
      <c r="Q158" s="227">
        <v>0.00023000000000000001</v>
      </c>
      <c r="R158" s="227">
        <f>Q158*H158</f>
        <v>0.0045999999999999999</v>
      </c>
      <c r="S158" s="227">
        <v>0</v>
      </c>
      <c r="T158" s="227">
        <f>S158*H158</f>
        <v>0</v>
      </c>
      <c r="U158" s="228" t="s">
        <v>1</v>
      </c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29" t="s">
        <v>168</v>
      </c>
      <c r="AT158" s="229" t="s">
        <v>139</v>
      </c>
      <c r="AU158" s="229" t="s">
        <v>86</v>
      </c>
      <c r="AY158" s="16" t="s">
        <v>128</v>
      </c>
      <c r="BE158" s="230">
        <f>IF(N158="základní",J158,0)</f>
        <v>0</v>
      </c>
      <c r="BF158" s="230">
        <f>IF(N158="snížená",J158,0)</f>
        <v>0</v>
      </c>
      <c r="BG158" s="230">
        <f>IF(N158="zákl. přenesená",J158,0)</f>
        <v>0</v>
      </c>
      <c r="BH158" s="230">
        <f>IF(N158="sníž. přenesená",J158,0)</f>
        <v>0</v>
      </c>
      <c r="BI158" s="230">
        <f>IF(N158="nulová",J158,0)</f>
        <v>0</v>
      </c>
      <c r="BJ158" s="16" t="s">
        <v>84</v>
      </c>
      <c r="BK158" s="230">
        <f>ROUND(I158*H158,2)</f>
        <v>0</v>
      </c>
      <c r="BL158" s="16" t="s">
        <v>168</v>
      </c>
      <c r="BM158" s="229" t="s">
        <v>224</v>
      </c>
    </row>
    <row r="159" s="2" customFormat="1" ht="14.4" customHeight="1">
      <c r="A159" s="37"/>
      <c r="B159" s="38"/>
      <c r="C159" s="231" t="s">
        <v>7</v>
      </c>
      <c r="D159" s="231" t="s">
        <v>139</v>
      </c>
      <c r="E159" s="232" t="s">
        <v>225</v>
      </c>
      <c r="F159" s="233" t="s">
        <v>226</v>
      </c>
      <c r="G159" s="234" t="s">
        <v>162</v>
      </c>
      <c r="H159" s="235">
        <v>7</v>
      </c>
      <c r="I159" s="236"/>
      <c r="J159" s="237">
        <f>ROUND(I159*H159,2)</f>
        <v>0</v>
      </c>
      <c r="K159" s="238"/>
      <c r="L159" s="239"/>
      <c r="M159" s="240" t="s">
        <v>1</v>
      </c>
      <c r="N159" s="241" t="s">
        <v>41</v>
      </c>
      <c r="O159" s="90"/>
      <c r="P159" s="227">
        <f>O159*H159</f>
        <v>0</v>
      </c>
      <c r="Q159" s="227">
        <v>0.00013999999999999999</v>
      </c>
      <c r="R159" s="227">
        <f>Q159*H159</f>
        <v>0.00097999999999999997</v>
      </c>
      <c r="S159" s="227">
        <v>0</v>
      </c>
      <c r="T159" s="227">
        <f>S159*H159</f>
        <v>0</v>
      </c>
      <c r="U159" s="228" t="s">
        <v>1</v>
      </c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29" t="s">
        <v>168</v>
      </c>
      <c r="AT159" s="229" t="s">
        <v>139</v>
      </c>
      <c r="AU159" s="229" t="s">
        <v>86</v>
      </c>
      <c r="AY159" s="16" t="s">
        <v>128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6" t="s">
        <v>84</v>
      </c>
      <c r="BK159" s="230">
        <f>ROUND(I159*H159,2)</f>
        <v>0</v>
      </c>
      <c r="BL159" s="16" t="s">
        <v>168</v>
      </c>
      <c r="BM159" s="229" t="s">
        <v>227</v>
      </c>
    </row>
    <row r="160" s="2" customFormat="1" ht="24.15" customHeight="1">
      <c r="A160" s="37"/>
      <c r="B160" s="38"/>
      <c r="C160" s="217" t="s">
        <v>228</v>
      </c>
      <c r="D160" s="217" t="s">
        <v>132</v>
      </c>
      <c r="E160" s="218" t="s">
        <v>229</v>
      </c>
      <c r="F160" s="219" t="s">
        <v>230</v>
      </c>
      <c r="G160" s="220" t="s">
        <v>162</v>
      </c>
      <c r="H160" s="221">
        <v>1</v>
      </c>
      <c r="I160" s="222"/>
      <c r="J160" s="223">
        <f>ROUND(I160*H160,2)</f>
        <v>0</v>
      </c>
      <c r="K160" s="224"/>
      <c r="L160" s="43"/>
      <c r="M160" s="225" t="s">
        <v>1</v>
      </c>
      <c r="N160" s="226" t="s">
        <v>41</v>
      </c>
      <c r="O160" s="90"/>
      <c r="P160" s="227">
        <f>O160*H160</f>
        <v>0</v>
      </c>
      <c r="Q160" s="227">
        <v>0</v>
      </c>
      <c r="R160" s="227">
        <f>Q160*H160</f>
        <v>0</v>
      </c>
      <c r="S160" s="227">
        <v>0</v>
      </c>
      <c r="T160" s="227">
        <f>S160*H160</f>
        <v>0</v>
      </c>
      <c r="U160" s="228" t="s">
        <v>1</v>
      </c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29" t="s">
        <v>163</v>
      </c>
      <c r="AT160" s="229" t="s">
        <v>132</v>
      </c>
      <c r="AU160" s="229" t="s">
        <v>86</v>
      </c>
      <c r="AY160" s="16" t="s">
        <v>128</v>
      </c>
      <c r="BE160" s="230">
        <f>IF(N160="základní",J160,0)</f>
        <v>0</v>
      </c>
      <c r="BF160" s="230">
        <f>IF(N160="snížená",J160,0)</f>
        <v>0</v>
      </c>
      <c r="BG160" s="230">
        <f>IF(N160="zákl. přenesená",J160,0)</f>
        <v>0</v>
      </c>
      <c r="BH160" s="230">
        <f>IF(N160="sníž. přenesená",J160,0)</f>
        <v>0</v>
      </c>
      <c r="BI160" s="230">
        <f>IF(N160="nulová",J160,0)</f>
        <v>0</v>
      </c>
      <c r="BJ160" s="16" t="s">
        <v>84</v>
      </c>
      <c r="BK160" s="230">
        <f>ROUND(I160*H160,2)</f>
        <v>0</v>
      </c>
      <c r="BL160" s="16" t="s">
        <v>163</v>
      </c>
      <c r="BM160" s="229" t="s">
        <v>231</v>
      </c>
    </row>
    <row r="161" s="2" customFormat="1" ht="24.15" customHeight="1">
      <c r="A161" s="37"/>
      <c r="B161" s="38"/>
      <c r="C161" s="217" t="s">
        <v>232</v>
      </c>
      <c r="D161" s="217" t="s">
        <v>132</v>
      </c>
      <c r="E161" s="218" t="s">
        <v>233</v>
      </c>
      <c r="F161" s="219" t="s">
        <v>234</v>
      </c>
      <c r="G161" s="220" t="s">
        <v>162</v>
      </c>
      <c r="H161" s="221">
        <v>1</v>
      </c>
      <c r="I161" s="222"/>
      <c r="J161" s="223">
        <f>ROUND(I161*H161,2)</f>
        <v>0</v>
      </c>
      <c r="K161" s="224"/>
      <c r="L161" s="43"/>
      <c r="M161" s="225" t="s">
        <v>1</v>
      </c>
      <c r="N161" s="226" t="s">
        <v>41</v>
      </c>
      <c r="O161" s="90"/>
      <c r="P161" s="227">
        <f>O161*H161</f>
        <v>0</v>
      </c>
      <c r="Q161" s="227">
        <v>0</v>
      </c>
      <c r="R161" s="227">
        <f>Q161*H161</f>
        <v>0</v>
      </c>
      <c r="S161" s="227">
        <v>0</v>
      </c>
      <c r="T161" s="227">
        <f>S161*H161</f>
        <v>0</v>
      </c>
      <c r="U161" s="228" t="s">
        <v>1</v>
      </c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29" t="s">
        <v>163</v>
      </c>
      <c r="AT161" s="229" t="s">
        <v>132</v>
      </c>
      <c r="AU161" s="229" t="s">
        <v>86</v>
      </c>
      <c r="AY161" s="16" t="s">
        <v>128</v>
      </c>
      <c r="BE161" s="230">
        <f>IF(N161="základní",J161,0)</f>
        <v>0</v>
      </c>
      <c r="BF161" s="230">
        <f>IF(N161="snížená",J161,0)</f>
        <v>0</v>
      </c>
      <c r="BG161" s="230">
        <f>IF(N161="zákl. přenesená",J161,0)</f>
        <v>0</v>
      </c>
      <c r="BH161" s="230">
        <f>IF(N161="sníž. přenesená",J161,0)</f>
        <v>0</v>
      </c>
      <c r="BI161" s="230">
        <f>IF(N161="nulová",J161,0)</f>
        <v>0</v>
      </c>
      <c r="BJ161" s="16" t="s">
        <v>84</v>
      </c>
      <c r="BK161" s="230">
        <f>ROUND(I161*H161,2)</f>
        <v>0</v>
      </c>
      <c r="BL161" s="16" t="s">
        <v>163</v>
      </c>
      <c r="BM161" s="229" t="s">
        <v>235</v>
      </c>
    </row>
    <row r="162" s="2" customFormat="1" ht="24.15" customHeight="1">
      <c r="A162" s="37"/>
      <c r="B162" s="38"/>
      <c r="C162" s="217" t="s">
        <v>236</v>
      </c>
      <c r="D162" s="217" t="s">
        <v>132</v>
      </c>
      <c r="E162" s="218" t="s">
        <v>237</v>
      </c>
      <c r="F162" s="219" t="s">
        <v>238</v>
      </c>
      <c r="G162" s="220" t="s">
        <v>162</v>
      </c>
      <c r="H162" s="221">
        <v>2</v>
      </c>
      <c r="I162" s="222"/>
      <c r="J162" s="223">
        <f>ROUND(I162*H162,2)</f>
        <v>0</v>
      </c>
      <c r="K162" s="224"/>
      <c r="L162" s="43"/>
      <c r="M162" s="225" t="s">
        <v>1</v>
      </c>
      <c r="N162" s="226" t="s">
        <v>41</v>
      </c>
      <c r="O162" s="90"/>
      <c r="P162" s="227">
        <f>O162*H162</f>
        <v>0</v>
      </c>
      <c r="Q162" s="227">
        <v>0</v>
      </c>
      <c r="R162" s="227">
        <f>Q162*H162</f>
        <v>0</v>
      </c>
      <c r="S162" s="227">
        <v>0</v>
      </c>
      <c r="T162" s="227">
        <f>S162*H162</f>
        <v>0</v>
      </c>
      <c r="U162" s="228" t="s">
        <v>1</v>
      </c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29" t="s">
        <v>163</v>
      </c>
      <c r="AT162" s="229" t="s">
        <v>132</v>
      </c>
      <c r="AU162" s="229" t="s">
        <v>86</v>
      </c>
      <c r="AY162" s="16" t="s">
        <v>128</v>
      </c>
      <c r="BE162" s="230">
        <f>IF(N162="základní",J162,0)</f>
        <v>0</v>
      </c>
      <c r="BF162" s="230">
        <f>IF(N162="snížená",J162,0)</f>
        <v>0</v>
      </c>
      <c r="BG162" s="230">
        <f>IF(N162="zákl. přenesená",J162,0)</f>
        <v>0</v>
      </c>
      <c r="BH162" s="230">
        <f>IF(N162="sníž. přenesená",J162,0)</f>
        <v>0</v>
      </c>
      <c r="BI162" s="230">
        <f>IF(N162="nulová",J162,0)</f>
        <v>0</v>
      </c>
      <c r="BJ162" s="16" t="s">
        <v>84</v>
      </c>
      <c r="BK162" s="230">
        <f>ROUND(I162*H162,2)</f>
        <v>0</v>
      </c>
      <c r="BL162" s="16" t="s">
        <v>163</v>
      </c>
      <c r="BM162" s="229" t="s">
        <v>239</v>
      </c>
    </row>
    <row r="163" s="2" customFormat="1" ht="24.15" customHeight="1">
      <c r="A163" s="37"/>
      <c r="B163" s="38"/>
      <c r="C163" s="217" t="s">
        <v>240</v>
      </c>
      <c r="D163" s="217" t="s">
        <v>132</v>
      </c>
      <c r="E163" s="218" t="s">
        <v>241</v>
      </c>
      <c r="F163" s="219" t="s">
        <v>242</v>
      </c>
      <c r="G163" s="220" t="s">
        <v>211</v>
      </c>
      <c r="H163" s="221">
        <v>49</v>
      </c>
      <c r="I163" s="222"/>
      <c r="J163" s="223">
        <f>ROUND(I163*H163,2)</f>
        <v>0</v>
      </c>
      <c r="K163" s="224"/>
      <c r="L163" s="43"/>
      <c r="M163" s="225" t="s">
        <v>1</v>
      </c>
      <c r="N163" s="226" t="s">
        <v>41</v>
      </c>
      <c r="O163" s="90"/>
      <c r="P163" s="227">
        <f>O163*H163</f>
        <v>0</v>
      </c>
      <c r="Q163" s="227">
        <v>0</v>
      </c>
      <c r="R163" s="227">
        <f>Q163*H163</f>
        <v>0</v>
      </c>
      <c r="S163" s="227">
        <v>0</v>
      </c>
      <c r="T163" s="227">
        <f>S163*H163</f>
        <v>0</v>
      </c>
      <c r="U163" s="228" t="s">
        <v>1</v>
      </c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29" t="s">
        <v>163</v>
      </c>
      <c r="AT163" s="229" t="s">
        <v>132</v>
      </c>
      <c r="AU163" s="229" t="s">
        <v>86</v>
      </c>
      <c r="AY163" s="16" t="s">
        <v>128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6" t="s">
        <v>84</v>
      </c>
      <c r="BK163" s="230">
        <f>ROUND(I163*H163,2)</f>
        <v>0</v>
      </c>
      <c r="BL163" s="16" t="s">
        <v>163</v>
      </c>
      <c r="BM163" s="229" t="s">
        <v>243</v>
      </c>
    </row>
    <row r="164" s="2" customFormat="1" ht="24.15" customHeight="1">
      <c r="A164" s="37"/>
      <c r="B164" s="38"/>
      <c r="C164" s="231" t="s">
        <v>244</v>
      </c>
      <c r="D164" s="231" t="s">
        <v>139</v>
      </c>
      <c r="E164" s="232" t="s">
        <v>245</v>
      </c>
      <c r="F164" s="233" t="s">
        <v>246</v>
      </c>
      <c r="G164" s="234" t="s">
        <v>211</v>
      </c>
      <c r="H164" s="235">
        <v>51.450000000000003</v>
      </c>
      <c r="I164" s="236"/>
      <c r="J164" s="237">
        <f>ROUND(I164*H164,2)</f>
        <v>0</v>
      </c>
      <c r="K164" s="238"/>
      <c r="L164" s="239"/>
      <c r="M164" s="240" t="s">
        <v>1</v>
      </c>
      <c r="N164" s="241" t="s">
        <v>41</v>
      </c>
      <c r="O164" s="90"/>
      <c r="P164" s="227">
        <f>O164*H164</f>
        <v>0</v>
      </c>
      <c r="Q164" s="227">
        <v>0.00012</v>
      </c>
      <c r="R164" s="227">
        <f>Q164*H164</f>
        <v>0.0061740000000000007</v>
      </c>
      <c r="S164" s="227">
        <v>0</v>
      </c>
      <c r="T164" s="227">
        <f>S164*H164</f>
        <v>0</v>
      </c>
      <c r="U164" s="228" t="s">
        <v>1</v>
      </c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29" t="s">
        <v>206</v>
      </c>
      <c r="AT164" s="229" t="s">
        <v>139</v>
      </c>
      <c r="AU164" s="229" t="s">
        <v>86</v>
      </c>
      <c r="AY164" s="16" t="s">
        <v>128</v>
      </c>
      <c r="BE164" s="230">
        <f>IF(N164="základní",J164,0)</f>
        <v>0</v>
      </c>
      <c r="BF164" s="230">
        <f>IF(N164="snížená",J164,0)</f>
        <v>0</v>
      </c>
      <c r="BG164" s="230">
        <f>IF(N164="zákl. přenesená",J164,0)</f>
        <v>0</v>
      </c>
      <c r="BH164" s="230">
        <f>IF(N164="sníž. přenesená",J164,0)</f>
        <v>0</v>
      </c>
      <c r="BI164" s="230">
        <f>IF(N164="nulová",J164,0)</f>
        <v>0</v>
      </c>
      <c r="BJ164" s="16" t="s">
        <v>84</v>
      </c>
      <c r="BK164" s="230">
        <f>ROUND(I164*H164,2)</f>
        <v>0</v>
      </c>
      <c r="BL164" s="16" t="s">
        <v>163</v>
      </c>
      <c r="BM164" s="229" t="s">
        <v>247</v>
      </c>
    </row>
    <row r="165" s="13" customFormat="1">
      <c r="A165" s="13"/>
      <c r="B165" s="242"/>
      <c r="C165" s="243"/>
      <c r="D165" s="244" t="s">
        <v>145</v>
      </c>
      <c r="E165" s="243"/>
      <c r="F165" s="245" t="s">
        <v>248</v>
      </c>
      <c r="G165" s="243"/>
      <c r="H165" s="246">
        <v>51.450000000000003</v>
      </c>
      <c r="I165" s="247"/>
      <c r="J165" s="243"/>
      <c r="K165" s="243"/>
      <c r="L165" s="248"/>
      <c r="M165" s="249"/>
      <c r="N165" s="250"/>
      <c r="O165" s="250"/>
      <c r="P165" s="250"/>
      <c r="Q165" s="250"/>
      <c r="R165" s="250"/>
      <c r="S165" s="250"/>
      <c r="T165" s="250"/>
      <c r="U165" s="251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52" t="s">
        <v>145</v>
      </c>
      <c r="AU165" s="252" t="s">
        <v>86</v>
      </c>
      <c r="AV165" s="13" t="s">
        <v>86</v>
      </c>
      <c r="AW165" s="13" t="s">
        <v>4</v>
      </c>
      <c r="AX165" s="13" t="s">
        <v>84</v>
      </c>
      <c r="AY165" s="252" t="s">
        <v>128</v>
      </c>
    </row>
    <row r="166" s="2" customFormat="1" ht="24.15" customHeight="1">
      <c r="A166" s="37"/>
      <c r="B166" s="38"/>
      <c r="C166" s="217" t="s">
        <v>249</v>
      </c>
      <c r="D166" s="217" t="s">
        <v>132</v>
      </c>
      <c r="E166" s="218" t="s">
        <v>250</v>
      </c>
      <c r="F166" s="219" t="s">
        <v>251</v>
      </c>
      <c r="G166" s="220" t="s">
        <v>211</v>
      </c>
      <c r="H166" s="221">
        <v>300</v>
      </c>
      <c r="I166" s="222"/>
      <c r="J166" s="223">
        <f>ROUND(I166*H166,2)</f>
        <v>0</v>
      </c>
      <c r="K166" s="224"/>
      <c r="L166" s="43"/>
      <c r="M166" s="225" t="s">
        <v>1</v>
      </c>
      <c r="N166" s="226" t="s">
        <v>41</v>
      </c>
      <c r="O166" s="90"/>
      <c r="P166" s="227">
        <f>O166*H166</f>
        <v>0</v>
      </c>
      <c r="Q166" s="227">
        <v>0</v>
      </c>
      <c r="R166" s="227">
        <f>Q166*H166</f>
        <v>0</v>
      </c>
      <c r="S166" s="227">
        <v>0</v>
      </c>
      <c r="T166" s="227">
        <f>S166*H166</f>
        <v>0</v>
      </c>
      <c r="U166" s="228" t="s">
        <v>1</v>
      </c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29" t="s">
        <v>163</v>
      </c>
      <c r="AT166" s="229" t="s">
        <v>132</v>
      </c>
      <c r="AU166" s="229" t="s">
        <v>86</v>
      </c>
      <c r="AY166" s="16" t="s">
        <v>128</v>
      </c>
      <c r="BE166" s="230">
        <f>IF(N166="základní",J166,0)</f>
        <v>0</v>
      </c>
      <c r="BF166" s="230">
        <f>IF(N166="snížená",J166,0)</f>
        <v>0</v>
      </c>
      <c r="BG166" s="230">
        <f>IF(N166="zákl. přenesená",J166,0)</f>
        <v>0</v>
      </c>
      <c r="BH166" s="230">
        <f>IF(N166="sníž. přenesená",J166,0)</f>
        <v>0</v>
      </c>
      <c r="BI166" s="230">
        <f>IF(N166="nulová",J166,0)</f>
        <v>0</v>
      </c>
      <c r="BJ166" s="16" t="s">
        <v>84</v>
      </c>
      <c r="BK166" s="230">
        <f>ROUND(I166*H166,2)</f>
        <v>0</v>
      </c>
      <c r="BL166" s="16" t="s">
        <v>163</v>
      </c>
      <c r="BM166" s="229" t="s">
        <v>252</v>
      </c>
    </row>
    <row r="167" s="2" customFormat="1" ht="24.15" customHeight="1">
      <c r="A167" s="37"/>
      <c r="B167" s="38"/>
      <c r="C167" s="231" t="s">
        <v>253</v>
      </c>
      <c r="D167" s="231" t="s">
        <v>139</v>
      </c>
      <c r="E167" s="232" t="s">
        <v>254</v>
      </c>
      <c r="F167" s="233" t="s">
        <v>255</v>
      </c>
      <c r="G167" s="234" t="s">
        <v>211</v>
      </c>
      <c r="H167" s="235">
        <v>315</v>
      </c>
      <c r="I167" s="236"/>
      <c r="J167" s="237">
        <f>ROUND(I167*H167,2)</f>
        <v>0</v>
      </c>
      <c r="K167" s="238"/>
      <c r="L167" s="239"/>
      <c r="M167" s="240" t="s">
        <v>1</v>
      </c>
      <c r="N167" s="241" t="s">
        <v>41</v>
      </c>
      <c r="O167" s="90"/>
      <c r="P167" s="227">
        <f>O167*H167</f>
        <v>0</v>
      </c>
      <c r="Q167" s="227">
        <v>0.00060999999999999997</v>
      </c>
      <c r="R167" s="227">
        <f>Q167*H167</f>
        <v>0.19214999999999999</v>
      </c>
      <c r="S167" s="227">
        <v>0</v>
      </c>
      <c r="T167" s="227">
        <f>S167*H167</f>
        <v>0</v>
      </c>
      <c r="U167" s="228" t="s">
        <v>1</v>
      </c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29" t="s">
        <v>168</v>
      </c>
      <c r="AT167" s="229" t="s">
        <v>139</v>
      </c>
      <c r="AU167" s="229" t="s">
        <v>86</v>
      </c>
      <c r="AY167" s="16" t="s">
        <v>128</v>
      </c>
      <c r="BE167" s="230">
        <f>IF(N167="základní",J167,0)</f>
        <v>0</v>
      </c>
      <c r="BF167" s="230">
        <f>IF(N167="snížená",J167,0)</f>
        <v>0</v>
      </c>
      <c r="BG167" s="230">
        <f>IF(N167="zákl. přenesená",J167,0)</f>
        <v>0</v>
      </c>
      <c r="BH167" s="230">
        <f>IF(N167="sníž. přenesená",J167,0)</f>
        <v>0</v>
      </c>
      <c r="BI167" s="230">
        <f>IF(N167="nulová",J167,0)</f>
        <v>0</v>
      </c>
      <c r="BJ167" s="16" t="s">
        <v>84</v>
      </c>
      <c r="BK167" s="230">
        <f>ROUND(I167*H167,2)</f>
        <v>0</v>
      </c>
      <c r="BL167" s="16" t="s">
        <v>168</v>
      </c>
      <c r="BM167" s="229" t="s">
        <v>256</v>
      </c>
    </row>
    <row r="168" s="13" customFormat="1">
      <c r="A168" s="13"/>
      <c r="B168" s="242"/>
      <c r="C168" s="243"/>
      <c r="D168" s="244" t="s">
        <v>145</v>
      </c>
      <c r="E168" s="243"/>
      <c r="F168" s="245" t="s">
        <v>257</v>
      </c>
      <c r="G168" s="243"/>
      <c r="H168" s="246">
        <v>315</v>
      </c>
      <c r="I168" s="247"/>
      <c r="J168" s="243"/>
      <c r="K168" s="243"/>
      <c r="L168" s="248"/>
      <c r="M168" s="249"/>
      <c r="N168" s="250"/>
      <c r="O168" s="250"/>
      <c r="P168" s="250"/>
      <c r="Q168" s="250"/>
      <c r="R168" s="250"/>
      <c r="S168" s="250"/>
      <c r="T168" s="250"/>
      <c r="U168" s="251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52" t="s">
        <v>145</v>
      </c>
      <c r="AU168" s="252" t="s">
        <v>86</v>
      </c>
      <c r="AV168" s="13" t="s">
        <v>86</v>
      </c>
      <c r="AW168" s="13" t="s">
        <v>4</v>
      </c>
      <c r="AX168" s="13" t="s">
        <v>84</v>
      </c>
      <c r="AY168" s="252" t="s">
        <v>128</v>
      </c>
    </row>
    <row r="169" s="12" customFormat="1" ht="22.8" customHeight="1">
      <c r="A169" s="12"/>
      <c r="B169" s="201"/>
      <c r="C169" s="202"/>
      <c r="D169" s="203" t="s">
        <v>75</v>
      </c>
      <c r="E169" s="215" t="s">
        <v>258</v>
      </c>
      <c r="F169" s="215" t="s">
        <v>259</v>
      </c>
      <c r="G169" s="202"/>
      <c r="H169" s="202"/>
      <c r="I169" s="205"/>
      <c r="J169" s="216">
        <f>BK169</f>
        <v>0</v>
      </c>
      <c r="K169" s="202"/>
      <c r="L169" s="207"/>
      <c r="M169" s="208"/>
      <c r="N169" s="209"/>
      <c r="O169" s="209"/>
      <c r="P169" s="210">
        <f>SUM(P170:P228)</f>
        <v>0</v>
      </c>
      <c r="Q169" s="209"/>
      <c r="R169" s="210">
        <f>SUM(R170:R228)</f>
        <v>27.703937696000001</v>
      </c>
      <c r="S169" s="209"/>
      <c r="T169" s="210">
        <f>SUM(T170:T228)</f>
        <v>20.272000000000002</v>
      </c>
      <c r="U169" s="211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12" t="s">
        <v>137</v>
      </c>
      <c r="AT169" s="213" t="s">
        <v>75</v>
      </c>
      <c r="AU169" s="213" t="s">
        <v>84</v>
      </c>
      <c r="AY169" s="212" t="s">
        <v>128</v>
      </c>
      <c r="BK169" s="214">
        <f>SUM(BK170:BK228)</f>
        <v>0</v>
      </c>
    </row>
    <row r="170" s="2" customFormat="1" ht="14.4" customHeight="1">
      <c r="A170" s="37"/>
      <c r="B170" s="38"/>
      <c r="C170" s="217" t="s">
        <v>260</v>
      </c>
      <c r="D170" s="217" t="s">
        <v>132</v>
      </c>
      <c r="E170" s="218" t="s">
        <v>261</v>
      </c>
      <c r="F170" s="219" t="s">
        <v>262</v>
      </c>
      <c r="G170" s="220" t="s">
        <v>263</v>
      </c>
      <c r="H170" s="221">
        <v>0.29999999999999999</v>
      </c>
      <c r="I170" s="222"/>
      <c r="J170" s="223">
        <f>ROUND(I170*H170,2)</f>
        <v>0</v>
      </c>
      <c r="K170" s="224"/>
      <c r="L170" s="43"/>
      <c r="M170" s="225" t="s">
        <v>1</v>
      </c>
      <c r="N170" s="226" t="s">
        <v>41</v>
      </c>
      <c r="O170" s="90"/>
      <c r="P170" s="227">
        <f>O170*H170</f>
        <v>0</v>
      </c>
      <c r="Q170" s="227">
        <v>0.0099000000000000008</v>
      </c>
      <c r="R170" s="227">
        <f>Q170*H170</f>
        <v>0.00297</v>
      </c>
      <c r="S170" s="227">
        <v>0</v>
      </c>
      <c r="T170" s="227">
        <f>S170*H170</f>
        <v>0</v>
      </c>
      <c r="U170" s="228" t="s">
        <v>1</v>
      </c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29" t="s">
        <v>163</v>
      </c>
      <c r="AT170" s="229" t="s">
        <v>132</v>
      </c>
      <c r="AU170" s="229" t="s">
        <v>86</v>
      </c>
      <c r="AY170" s="16" t="s">
        <v>128</v>
      </c>
      <c r="BE170" s="230">
        <f>IF(N170="základní",J170,0)</f>
        <v>0</v>
      </c>
      <c r="BF170" s="230">
        <f>IF(N170="snížená",J170,0)</f>
        <v>0</v>
      </c>
      <c r="BG170" s="230">
        <f>IF(N170="zákl. přenesená",J170,0)</f>
        <v>0</v>
      </c>
      <c r="BH170" s="230">
        <f>IF(N170="sníž. přenesená",J170,0)</f>
        <v>0</v>
      </c>
      <c r="BI170" s="230">
        <f>IF(N170="nulová",J170,0)</f>
        <v>0</v>
      </c>
      <c r="BJ170" s="16" t="s">
        <v>84</v>
      </c>
      <c r="BK170" s="230">
        <f>ROUND(I170*H170,2)</f>
        <v>0</v>
      </c>
      <c r="BL170" s="16" t="s">
        <v>163</v>
      </c>
      <c r="BM170" s="229" t="s">
        <v>264</v>
      </c>
    </row>
    <row r="171" s="2" customFormat="1" ht="24.15" customHeight="1">
      <c r="A171" s="37"/>
      <c r="B171" s="38"/>
      <c r="C171" s="217" t="s">
        <v>265</v>
      </c>
      <c r="D171" s="217" t="s">
        <v>132</v>
      </c>
      <c r="E171" s="218" t="s">
        <v>266</v>
      </c>
      <c r="F171" s="219" t="s">
        <v>267</v>
      </c>
      <c r="G171" s="220" t="s">
        <v>135</v>
      </c>
      <c r="H171" s="221">
        <v>6.7199999999999998</v>
      </c>
      <c r="I171" s="222"/>
      <c r="J171" s="223">
        <f>ROUND(I171*H171,2)</f>
        <v>0</v>
      </c>
      <c r="K171" s="224"/>
      <c r="L171" s="43"/>
      <c r="M171" s="225" t="s">
        <v>1</v>
      </c>
      <c r="N171" s="226" t="s">
        <v>41</v>
      </c>
      <c r="O171" s="90"/>
      <c r="P171" s="227">
        <f>O171*H171</f>
        <v>0</v>
      </c>
      <c r="Q171" s="227">
        <v>0.0011567999999999999</v>
      </c>
      <c r="R171" s="227">
        <f>Q171*H171</f>
        <v>0.0077736959999999992</v>
      </c>
      <c r="S171" s="227">
        <v>0</v>
      </c>
      <c r="T171" s="227">
        <f>S171*H171</f>
        <v>0</v>
      </c>
      <c r="U171" s="228" t="s">
        <v>1</v>
      </c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29" t="s">
        <v>163</v>
      </c>
      <c r="AT171" s="229" t="s">
        <v>132</v>
      </c>
      <c r="AU171" s="229" t="s">
        <v>86</v>
      </c>
      <c r="AY171" s="16" t="s">
        <v>128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6" t="s">
        <v>84</v>
      </c>
      <c r="BK171" s="230">
        <f>ROUND(I171*H171,2)</f>
        <v>0</v>
      </c>
      <c r="BL171" s="16" t="s">
        <v>163</v>
      </c>
      <c r="BM171" s="229" t="s">
        <v>268</v>
      </c>
    </row>
    <row r="172" s="2" customFormat="1" ht="24.15" customHeight="1">
      <c r="A172" s="37"/>
      <c r="B172" s="38"/>
      <c r="C172" s="217" t="s">
        <v>269</v>
      </c>
      <c r="D172" s="217" t="s">
        <v>132</v>
      </c>
      <c r="E172" s="218" t="s">
        <v>270</v>
      </c>
      <c r="F172" s="219" t="s">
        <v>271</v>
      </c>
      <c r="G172" s="220" t="s">
        <v>135</v>
      </c>
      <c r="H172" s="221">
        <v>6.7199999999999998</v>
      </c>
      <c r="I172" s="222"/>
      <c r="J172" s="223">
        <f>ROUND(I172*H172,2)</f>
        <v>0</v>
      </c>
      <c r="K172" s="224"/>
      <c r="L172" s="43"/>
      <c r="M172" s="225" t="s">
        <v>1</v>
      </c>
      <c r="N172" s="226" t="s">
        <v>41</v>
      </c>
      <c r="O172" s="90"/>
      <c r="P172" s="227">
        <f>O172*H172</f>
        <v>0</v>
      </c>
      <c r="Q172" s="227">
        <v>0</v>
      </c>
      <c r="R172" s="227">
        <f>Q172*H172</f>
        <v>0</v>
      </c>
      <c r="S172" s="227">
        <v>0</v>
      </c>
      <c r="T172" s="227">
        <f>S172*H172</f>
        <v>0</v>
      </c>
      <c r="U172" s="228" t="s">
        <v>1</v>
      </c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29" t="s">
        <v>163</v>
      </c>
      <c r="AT172" s="229" t="s">
        <v>132</v>
      </c>
      <c r="AU172" s="229" t="s">
        <v>86</v>
      </c>
      <c r="AY172" s="16" t="s">
        <v>128</v>
      </c>
      <c r="BE172" s="230">
        <f>IF(N172="základní",J172,0)</f>
        <v>0</v>
      </c>
      <c r="BF172" s="230">
        <f>IF(N172="snížená",J172,0)</f>
        <v>0</v>
      </c>
      <c r="BG172" s="230">
        <f>IF(N172="zákl. přenesená",J172,0)</f>
        <v>0</v>
      </c>
      <c r="BH172" s="230">
        <f>IF(N172="sníž. přenesená",J172,0)</f>
        <v>0</v>
      </c>
      <c r="BI172" s="230">
        <f>IF(N172="nulová",J172,0)</f>
        <v>0</v>
      </c>
      <c r="BJ172" s="16" t="s">
        <v>84</v>
      </c>
      <c r="BK172" s="230">
        <f>ROUND(I172*H172,2)</f>
        <v>0</v>
      </c>
      <c r="BL172" s="16" t="s">
        <v>163</v>
      </c>
      <c r="BM172" s="229" t="s">
        <v>272</v>
      </c>
    </row>
    <row r="173" s="2" customFormat="1" ht="24.15" customHeight="1">
      <c r="A173" s="37"/>
      <c r="B173" s="38"/>
      <c r="C173" s="217" t="s">
        <v>273</v>
      </c>
      <c r="D173" s="217" t="s">
        <v>132</v>
      </c>
      <c r="E173" s="218" t="s">
        <v>274</v>
      </c>
      <c r="F173" s="219" t="s">
        <v>275</v>
      </c>
      <c r="G173" s="220" t="s">
        <v>276</v>
      </c>
      <c r="H173" s="221">
        <v>12.98</v>
      </c>
      <c r="I173" s="222"/>
      <c r="J173" s="223">
        <f>ROUND(I173*H173,2)</f>
        <v>0</v>
      </c>
      <c r="K173" s="224"/>
      <c r="L173" s="43"/>
      <c r="M173" s="225" t="s">
        <v>1</v>
      </c>
      <c r="N173" s="226" t="s">
        <v>41</v>
      </c>
      <c r="O173" s="90"/>
      <c r="P173" s="227">
        <f>O173*H173</f>
        <v>0</v>
      </c>
      <c r="Q173" s="227">
        <v>0</v>
      </c>
      <c r="R173" s="227">
        <f>Q173*H173</f>
        <v>0</v>
      </c>
      <c r="S173" s="227">
        <v>0</v>
      </c>
      <c r="T173" s="227">
        <f>S173*H173</f>
        <v>0</v>
      </c>
      <c r="U173" s="228" t="s">
        <v>1</v>
      </c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29" t="s">
        <v>163</v>
      </c>
      <c r="AT173" s="229" t="s">
        <v>132</v>
      </c>
      <c r="AU173" s="229" t="s">
        <v>86</v>
      </c>
      <c r="AY173" s="16" t="s">
        <v>128</v>
      </c>
      <c r="BE173" s="230">
        <f>IF(N173="základní",J173,0)</f>
        <v>0</v>
      </c>
      <c r="BF173" s="230">
        <f>IF(N173="snížená",J173,0)</f>
        <v>0</v>
      </c>
      <c r="BG173" s="230">
        <f>IF(N173="zákl. přenesená",J173,0)</f>
        <v>0</v>
      </c>
      <c r="BH173" s="230">
        <f>IF(N173="sníž. přenesená",J173,0)</f>
        <v>0</v>
      </c>
      <c r="BI173" s="230">
        <f>IF(N173="nulová",J173,0)</f>
        <v>0</v>
      </c>
      <c r="BJ173" s="16" t="s">
        <v>84</v>
      </c>
      <c r="BK173" s="230">
        <f>ROUND(I173*H173,2)</f>
        <v>0</v>
      </c>
      <c r="BL173" s="16" t="s">
        <v>163</v>
      </c>
      <c r="BM173" s="229" t="s">
        <v>277</v>
      </c>
    </row>
    <row r="174" s="13" customFormat="1">
      <c r="A174" s="13"/>
      <c r="B174" s="242"/>
      <c r="C174" s="243"/>
      <c r="D174" s="244" t="s">
        <v>145</v>
      </c>
      <c r="E174" s="253" t="s">
        <v>1</v>
      </c>
      <c r="F174" s="245" t="s">
        <v>278</v>
      </c>
      <c r="G174" s="243"/>
      <c r="H174" s="246">
        <v>4.4800000000000004</v>
      </c>
      <c r="I174" s="247"/>
      <c r="J174" s="243"/>
      <c r="K174" s="243"/>
      <c r="L174" s="248"/>
      <c r="M174" s="249"/>
      <c r="N174" s="250"/>
      <c r="O174" s="250"/>
      <c r="P174" s="250"/>
      <c r="Q174" s="250"/>
      <c r="R174" s="250"/>
      <c r="S174" s="250"/>
      <c r="T174" s="250"/>
      <c r="U174" s="251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52" t="s">
        <v>145</v>
      </c>
      <c r="AU174" s="252" t="s">
        <v>86</v>
      </c>
      <c r="AV174" s="13" t="s">
        <v>86</v>
      </c>
      <c r="AW174" s="13" t="s">
        <v>32</v>
      </c>
      <c r="AX174" s="13" t="s">
        <v>76</v>
      </c>
      <c r="AY174" s="252" t="s">
        <v>128</v>
      </c>
    </row>
    <row r="175" s="13" customFormat="1">
      <c r="A175" s="13"/>
      <c r="B175" s="242"/>
      <c r="C175" s="243"/>
      <c r="D175" s="244" t="s">
        <v>145</v>
      </c>
      <c r="E175" s="253" t="s">
        <v>1</v>
      </c>
      <c r="F175" s="245" t="s">
        <v>279</v>
      </c>
      <c r="G175" s="243"/>
      <c r="H175" s="246">
        <v>4</v>
      </c>
      <c r="I175" s="247"/>
      <c r="J175" s="243"/>
      <c r="K175" s="243"/>
      <c r="L175" s="248"/>
      <c r="M175" s="249"/>
      <c r="N175" s="250"/>
      <c r="O175" s="250"/>
      <c r="P175" s="250"/>
      <c r="Q175" s="250"/>
      <c r="R175" s="250"/>
      <c r="S175" s="250"/>
      <c r="T175" s="250"/>
      <c r="U175" s="251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52" t="s">
        <v>145</v>
      </c>
      <c r="AU175" s="252" t="s">
        <v>86</v>
      </c>
      <c r="AV175" s="13" t="s">
        <v>86</v>
      </c>
      <c r="AW175" s="13" t="s">
        <v>32</v>
      </c>
      <c r="AX175" s="13" t="s">
        <v>76</v>
      </c>
      <c r="AY175" s="252" t="s">
        <v>128</v>
      </c>
    </row>
    <row r="176" s="13" customFormat="1">
      <c r="A176" s="13"/>
      <c r="B176" s="242"/>
      <c r="C176" s="243"/>
      <c r="D176" s="244" t="s">
        <v>145</v>
      </c>
      <c r="E176" s="253" t="s">
        <v>1</v>
      </c>
      <c r="F176" s="245" t="s">
        <v>280</v>
      </c>
      <c r="G176" s="243"/>
      <c r="H176" s="246">
        <v>4.5</v>
      </c>
      <c r="I176" s="247"/>
      <c r="J176" s="243"/>
      <c r="K176" s="243"/>
      <c r="L176" s="248"/>
      <c r="M176" s="249"/>
      <c r="N176" s="250"/>
      <c r="O176" s="250"/>
      <c r="P176" s="250"/>
      <c r="Q176" s="250"/>
      <c r="R176" s="250"/>
      <c r="S176" s="250"/>
      <c r="T176" s="250"/>
      <c r="U176" s="251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52" t="s">
        <v>145</v>
      </c>
      <c r="AU176" s="252" t="s">
        <v>86</v>
      </c>
      <c r="AV176" s="13" t="s">
        <v>86</v>
      </c>
      <c r="AW176" s="13" t="s">
        <v>32</v>
      </c>
      <c r="AX176" s="13" t="s">
        <v>76</v>
      </c>
      <c r="AY176" s="252" t="s">
        <v>128</v>
      </c>
    </row>
    <row r="177" s="14" customFormat="1">
      <c r="A177" s="14"/>
      <c r="B177" s="254"/>
      <c r="C177" s="255"/>
      <c r="D177" s="244" t="s">
        <v>145</v>
      </c>
      <c r="E177" s="256" t="s">
        <v>1</v>
      </c>
      <c r="F177" s="257" t="s">
        <v>281</v>
      </c>
      <c r="G177" s="255"/>
      <c r="H177" s="258">
        <v>12.98</v>
      </c>
      <c r="I177" s="259"/>
      <c r="J177" s="255"/>
      <c r="K177" s="255"/>
      <c r="L177" s="260"/>
      <c r="M177" s="261"/>
      <c r="N177" s="262"/>
      <c r="O177" s="262"/>
      <c r="P177" s="262"/>
      <c r="Q177" s="262"/>
      <c r="R177" s="262"/>
      <c r="S177" s="262"/>
      <c r="T177" s="262"/>
      <c r="U177" s="263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64" t="s">
        <v>145</v>
      </c>
      <c r="AU177" s="264" t="s">
        <v>86</v>
      </c>
      <c r="AV177" s="14" t="s">
        <v>136</v>
      </c>
      <c r="AW177" s="14" t="s">
        <v>32</v>
      </c>
      <c r="AX177" s="14" t="s">
        <v>84</v>
      </c>
      <c r="AY177" s="264" t="s">
        <v>128</v>
      </c>
    </row>
    <row r="178" s="2" customFormat="1" ht="24.15" customHeight="1">
      <c r="A178" s="37"/>
      <c r="B178" s="38"/>
      <c r="C178" s="217" t="s">
        <v>282</v>
      </c>
      <c r="D178" s="217" t="s">
        <v>132</v>
      </c>
      <c r="E178" s="218" t="s">
        <v>283</v>
      </c>
      <c r="F178" s="219" t="s">
        <v>284</v>
      </c>
      <c r="G178" s="220" t="s">
        <v>211</v>
      </c>
      <c r="H178" s="221">
        <v>38</v>
      </c>
      <c r="I178" s="222"/>
      <c r="J178" s="223">
        <f>ROUND(I178*H178,2)</f>
        <v>0</v>
      </c>
      <c r="K178" s="224"/>
      <c r="L178" s="43"/>
      <c r="M178" s="225" t="s">
        <v>1</v>
      </c>
      <c r="N178" s="226" t="s">
        <v>41</v>
      </c>
      <c r="O178" s="90"/>
      <c r="P178" s="227">
        <f>O178*H178</f>
        <v>0</v>
      </c>
      <c r="Q178" s="227">
        <v>0</v>
      </c>
      <c r="R178" s="227">
        <f>Q178*H178</f>
        <v>0</v>
      </c>
      <c r="S178" s="227">
        <v>0</v>
      </c>
      <c r="T178" s="227">
        <f>S178*H178</f>
        <v>0</v>
      </c>
      <c r="U178" s="228" t="s">
        <v>1</v>
      </c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29" t="s">
        <v>163</v>
      </c>
      <c r="AT178" s="229" t="s">
        <v>132</v>
      </c>
      <c r="AU178" s="229" t="s">
        <v>86</v>
      </c>
      <c r="AY178" s="16" t="s">
        <v>128</v>
      </c>
      <c r="BE178" s="230">
        <f>IF(N178="základní",J178,0)</f>
        <v>0</v>
      </c>
      <c r="BF178" s="230">
        <f>IF(N178="snížená",J178,0)</f>
        <v>0</v>
      </c>
      <c r="BG178" s="230">
        <f>IF(N178="zákl. přenesená",J178,0)</f>
        <v>0</v>
      </c>
      <c r="BH178" s="230">
        <f>IF(N178="sníž. přenesená",J178,0)</f>
        <v>0</v>
      </c>
      <c r="BI178" s="230">
        <f>IF(N178="nulová",J178,0)</f>
        <v>0</v>
      </c>
      <c r="BJ178" s="16" t="s">
        <v>84</v>
      </c>
      <c r="BK178" s="230">
        <f>ROUND(I178*H178,2)</f>
        <v>0</v>
      </c>
      <c r="BL178" s="16" t="s">
        <v>163</v>
      </c>
      <c r="BM178" s="229" t="s">
        <v>285</v>
      </c>
    </row>
    <row r="179" s="2" customFormat="1" ht="24.15" customHeight="1">
      <c r="A179" s="37"/>
      <c r="B179" s="38"/>
      <c r="C179" s="217" t="s">
        <v>286</v>
      </c>
      <c r="D179" s="217" t="s">
        <v>132</v>
      </c>
      <c r="E179" s="218" t="s">
        <v>287</v>
      </c>
      <c r="F179" s="219" t="s">
        <v>288</v>
      </c>
      <c r="G179" s="220" t="s">
        <v>211</v>
      </c>
      <c r="H179" s="221">
        <v>78</v>
      </c>
      <c r="I179" s="222"/>
      <c r="J179" s="223">
        <f>ROUND(I179*H179,2)</f>
        <v>0</v>
      </c>
      <c r="K179" s="224"/>
      <c r="L179" s="43"/>
      <c r="M179" s="225" t="s">
        <v>1</v>
      </c>
      <c r="N179" s="226" t="s">
        <v>41</v>
      </c>
      <c r="O179" s="90"/>
      <c r="P179" s="227">
        <f>O179*H179</f>
        <v>0</v>
      </c>
      <c r="Q179" s="227">
        <v>0</v>
      </c>
      <c r="R179" s="227">
        <f>Q179*H179</f>
        <v>0</v>
      </c>
      <c r="S179" s="227">
        <v>0</v>
      </c>
      <c r="T179" s="227">
        <f>S179*H179</f>
        <v>0</v>
      </c>
      <c r="U179" s="228" t="s">
        <v>1</v>
      </c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29" t="s">
        <v>163</v>
      </c>
      <c r="AT179" s="229" t="s">
        <v>132</v>
      </c>
      <c r="AU179" s="229" t="s">
        <v>86</v>
      </c>
      <c r="AY179" s="16" t="s">
        <v>128</v>
      </c>
      <c r="BE179" s="230">
        <f>IF(N179="základní",J179,0)</f>
        <v>0</v>
      </c>
      <c r="BF179" s="230">
        <f>IF(N179="snížená",J179,0)</f>
        <v>0</v>
      </c>
      <c r="BG179" s="230">
        <f>IF(N179="zákl. přenesená",J179,0)</f>
        <v>0</v>
      </c>
      <c r="BH179" s="230">
        <f>IF(N179="sníž. přenesená",J179,0)</f>
        <v>0</v>
      </c>
      <c r="BI179" s="230">
        <f>IF(N179="nulová",J179,0)</f>
        <v>0</v>
      </c>
      <c r="BJ179" s="16" t="s">
        <v>84</v>
      </c>
      <c r="BK179" s="230">
        <f>ROUND(I179*H179,2)</f>
        <v>0</v>
      </c>
      <c r="BL179" s="16" t="s">
        <v>163</v>
      </c>
      <c r="BM179" s="229" t="s">
        <v>289</v>
      </c>
    </row>
    <row r="180" s="2" customFormat="1" ht="24.15" customHeight="1">
      <c r="A180" s="37"/>
      <c r="B180" s="38"/>
      <c r="C180" s="217" t="s">
        <v>290</v>
      </c>
      <c r="D180" s="217" t="s">
        <v>132</v>
      </c>
      <c r="E180" s="218" t="s">
        <v>291</v>
      </c>
      <c r="F180" s="219" t="s">
        <v>292</v>
      </c>
      <c r="G180" s="220" t="s">
        <v>162</v>
      </c>
      <c r="H180" s="221">
        <v>5</v>
      </c>
      <c r="I180" s="222"/>
      <c r="J180" s="223">
        <f>ROUND(I180*H180,2)</f>
        <v>0</v>
      </c>
      <c r="K180" s="224"/>
      <c r="L180" s="43"/>
      <c r="M180" s="225" t="s">
        <v>1</v>
      </c>
      <c r="N180" s="226" t="s">
        <v>41</v>
      </c>
      <c r="O180" s="90"/>
      <c r="P180" s="227">
        <f>O180*H180</f>
        <v>0</v>
      </c>
      <c r="Q180" s="227">
        <v>0.0038</v>
      </c>
      <c r="R180" s="227">
        <f>Q180*H180</f>
        <v>0.019</v>
      </c>
      <c r="S180" s="227">
        <v>0</v>
      </c>
      <c r="T180" s="227">
        <f>S180*H180</f>
        <v>0</v>
      </c>
      <c r="U180" s="228" t="s">
        <v>1</v>
      </c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29" t="s">
        <v>136</v>
      </c>
      <c r="AT180" s="229" t="s">
        <v>132</v>
      </c>
      <c r="AU180" s="229" t="s">
        <v>86</v>
      </c>
      <c r="AY180" s="16" t="s">
        <v>128</v>
      </c>
      <c r="BE180" s="230">
        <f>IF(N180="základní",J180,0)</f>
        <v>0</v>
      </c>
      <c r="BF180" s="230">
        <f>IF(N180="snížená",J180,0)</f>
        <v>0</v>
      </c>
      <c r="BG180" s="230">
        <f>IF(N180="zákl. přenesená",J180,0)</f>
        <v>0</v>
      </c>
      <c r="BH180" s="230">
        <f>IF(N180="sníž. přenesená",J180,0)</f>
        <v>0</v>
      </c>
      <c r="BI180" s="230">
        <f>IF(N180="nulová",J180,0)</f>
        <v>0</v>
      </c>
      <c r="BJ180" s="16" t="s">
        <v>84</v>
      </c>
      <c r="BK180" s="230">
        <f>ROUND(I180*H180,2)</f>
        <v>0</v>
      </c>
      <c r="BL180" s="16" t="s">
        <v>136</v>
      </c>
      <c r="BM180" s="229" t="s">
        <v>293</v>
      </c>
    </row>
    <row r="181" s="2" customFormat="1" ht="14.4" customHeight="1">
      <c r="A181" s="37"/>
      <c r="B181" s="38"/>
      <c r="C181" s="217" t="s">
        <v>294</v>
      </c>
      <c r="D181" s="217" t="s">
        <v>132</v>
      </c>
      <c r="E181" s="218" t="s">
        <v>295</v>
      </c>
      <c r="F181" s="219" t="s">
        <v>296</v>
      </c>
      <c r="G181" s="220" t="s">
        <v>162</v>
      </c>
      <c r="H181" s="221">
        <v>10</v>
      </c>
      <c r="I181" s="222"/>
      <c r="J181" s="223">
        <f>ROUND(I181*H181,2)</f>
        <v>0</v>
      </c>
      <c r="K181" s="224"/>
      <c r="L181" s="43"/>
      <c r="M181" s="225" t="s">
        <v>1</v>
      </c>
      <c r="N181" s="226" t="s">
        <v>41</v>
      </c>
      <c r="O181" s="90"/>
      <c r="P181" s="227">
        <f>O181*H181</f>
        <v>0</v>
      </c>
      <c r="Q181" s="227">
        <v>0.0076</v>
      </c>
      <c r="R181" s="227">
        <f>Q181*H181</f>
        <v>0.075999999999999998</v>
      </c>
      <c r="S181" s="227">
        <v>0</v>
      </c>
      <c r="T181" s="227">
        <f>S181*H181</f>
        <v>0</v>
      </c>
      <c r="U181" s="228" t="s">
        <v>1</v>
      </c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29" t="s">
        <v>163</v>
      </c>
      <c r="AT181" s="229" t="s">
        <v>132</v>
      </c>
      <c r="AU181" s="229" t="s">
        <v>86</v>
      </c>
      <c r="AY181" s="16" t="s">
        <v>128</v>
      </c>
      <c r="BE181" s="230">
        <f>IF(N181="základní",J181,0)</f>
        <v>0</v>
      </c>
      <c r="BF181" s="230">
        <f>IF(N181="snížená",J181,0)</f>
        <v>0</v>
      </c>
      <c r="BG181" s="230">
        <f>IF(N181="zákl. přenesená",J181,0)</f>
        <v>0</v>
      </c>
      <c r="BH181" s="230">
        <f>IF(N181="sníž. přenesená",J181,0)</f>
        <v>0</v>
      </c>
      <c r="BI181" s="230">
        <f>IF(N181="nulová",J181,0)</f>
        <v>0</v>
      </c>
      <c r="BJ181" s="16" t="s">
        <v>84</v>
      </c>
      <c r="BK181" s="230">
        <f>ROUND(I181*H181,2)</f>
        <v>0</v>
      </c>
      <c r="BL181" s="16" t="s">
        <v>163</v>
      </c>
      <c r="BM181" s="229" t="s">
        <v>297</v>
      </c>
    </row>
    <row r="182" s="2" customFormat="1" ht="24.15" customHeight="1">
      <c r="A182" s="37"/>
      <c r="B182" s="38"/>
      <c r="C182" s="217" t="s">
        <v>298</v>
      </c>
      <c r="D182" s="217" t="s">
        <v>132</v>
      </c>
      <c r="E182" s="218" t="s">
        <v>299</v>
      </c>
      <c r="F182" s="219" t="s">
        <v>300</v>
      </c>
      <c r="G182" s="220" t="s">
        <v>211</v>
      </c>
      <c r="H182" s="221">
        <v>300</v>
      </c>
      <c r="I182" s="222"/>
      <c r="J182" s="223">
        <f>ROUND(I182*H182,2)</f>
        <v>0</v>
      </c>
      <c r="K182" s="224"/>
      <c r="L182" s="43"/>
      <c r="M182" s="225" t="s">
        <v>1</v>
      </c>
      <c r="N182" s="226" t="s">
        <v>41</v>
      </c>
      <c r="O182" s="90"/>
      <c r="P182" s="227">
        <f>O182*H182</f>
        <v>0</v>
      </c>
      <c r="Q182" s="227">
        <v>0.0019</v>
      </c>
      <c r="R182" s="227">
        <f>Q182*H182</f>
        <v>0.56999999999999995</v>
      </c>
      <c r="S182" s="227">
        <v>0</v>
      </c>
      <c r="T182" s="227">
        <f>S182*H182</f>
        <v>0</v>
      </c>
      <c r="U182" s="228" t="s">
        <v>1</v>
      </c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29" t="s">
        <v>163</v>
      </c>
      <c r="AT182" s="229" t="s">
        <v>132</v>
      </c>
      <c r="AU182" s="229" t="s">
        <v>86</v>
      </c>
      <c r="AY182" s="16" t="s">
        <v>128</v>
      </c>
      <c r="BE182" s="230">
        <f>IF(N182="základní",J182,0)</f>
        <v>0</v>
      </c>
      <c r="BF182" s="230">
        <f>IF(N182="snížená",J182,0)</f>
        <v>0</v>
      </c>
      <c r="BG182" s="230">
        <f>IF(N182="zákl. přenesená",J182,0)</f>
        <v>0</v>
      </c>
      <c r="BH182" s="230">
        <f>IF(N182="sníž. přenesená",J182,0)</f>
        <v>0</v>
      </c>
      <c r="BI182" s="230">
        <f>IF(N182="nulová",J182,0)</f>
        <v>0</v>
      </c>
      <c r="BJ182" s="16" t="s">
        <v>84</v>
      </c>
      <c r="BK182" s="230">
        <f>ROUND(I182*H182,2)</f>
        <v>0</v>
      </c>
      <c r="BL182" s="16" t="s">
        <v>163</v>
      </c>
      <c r="BM182" s="229" t="s">
        <v>301</v>
      </c>
    </row>
    <row r="183" s="2" customFormat="1" ht="14.4" customHeight="1">
      <c r="A183" s="37"/>
      <c r="B183" s="38"/>
      <c r="C183" s="217" t="s">
        <v>302</v>
      </c>
      <c r="D183" s="217" t="s">
        <v>132</v>
      </c>
      <c r="E183" s="218" t="s">
        <v>303</v>
      </c>
      <c r="F183" s="219" t="s">
        <v>304</v>
      </c>
      <c r="G183" s="220" t="s">
        <v>211</v>
      </c>
      <c r="H183" s="221">
        <v>286</v>
      </c>
      <c r="I183" s="222"/>
      <c r="J183" s="223">
        <f>ROUND(I183*H183,2)</f>
        <v>0</v>
      </c>
      <c r="K183" s="224"/>
      <c r="L183" s="43"/>
      <c r="M183" s="225" t="s">
        <v>1</v>
      </c>
      <c r="N183" s="226" t="s">
        <v>41</v>
      </c>
      <c r="O183" s="90"/>
      <c r="P183" s="227">
        <f>O183*H183</f>
        <v>0</v>
      </c>
      <c r="Q183" s="227">
        <v>0</v>
      </c>
      <c r="R183" s="227">
        <f>Q183*H183</f>
        <v>0</v>
      </c>
      <c r="S183" s="227">
        <v>0</v>
      </c>
      <c r="T183" s="227">
        <f>S183*H183</f>
        <v>0</v>
      </c>
      <c r="U183" s="228" t="s">
        <v>1</v>
      </c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29" t="s">
        <v>163</v>
      </c>
      <c r="AT183" s="229" t="s">
        <v>132</v>
      </c>
      <c r="AU183" s="229" t="s">
        <v>86</v>
      </c>
      <c r="AY183" s="16" t="s">
        <v>128</v>
      </c>
      <c r="BE183" s="230">
        <f>IF(N183="základní",J183,0)</f>
        <v>0</v>
      </c>
      <c r="BF183" s="230">
        <f>IF(N183="snížená",J183,0)</f>
        <v>0</v>
      </c>
      <c r="BG183" s="230">
        <f>IF(N183="zákl. přenesená",J183,0)</f>
        <v>0</v>
      </c>
      <c r="BH183" s="230">
        <f>IF(N183="sníž. přenesená",J183,0)</f>
        <v>0</v>
      </c>
      <c r="BI183" s="230">
        <f>IF(N183="nulová",J183,0)</f>
        <v>0</v>
      </c>
      <c r="BJ183" s="16" t="s">
        <v>84</v>
      </c>
      <c r="BK183" s="230">
        <f>ROUND(I183*H183,2)</f>
        <v>0</v>
      </c>
      <c r="BL183" s="16" t="s">
        <v>163</v>
      </c>
      <c r="BM183" s="229" t="s">
        <v>305</v>
      </c>
    </row>
    <row r="184" s="2" customFormat="1" ht="24.15" customHeight="1">
      <c r="A184" s="37"/>
      <c r="B184" s="38"/>
      <c r="C184" s="217" t="s">
        <v>306</v>
      </c>
      <c r="D184" s="217" t="s">
        <v>132</v>
      </c>
      <c r="E184" s="218" t="s">
        <v>307</v>
      </c>
      <c r="F184" s="219" t="s">
        <v>308</v>
      </c>
      <c r="G184" s="220" t="s">
        <v>276</v>
      </c>
      <c r="H184" s="221">
        <v>8.0129999999999999</v>
      </c>
      <c r="I184" s="222"/>
      <c r="J184" s="223">
        <f>ROUND(I184*H184,2)</f>
        <v>0</v>
      </c>
      <c r="K184" s="224"/>
      <c r="L184" s="43"/>
      <c r="M184" s="225" t="s">
        <v>1</v>
      </c>
      <c r="N184" s="226" t="s">
        <v>41</v>
      </c>
      <c r="O184" s="90"/>
      <c r="P184" s="227">
        <f>O184*H184</f>
        <v>0</v>
      </c>
      <c r="Q184" s="227">
        <v>0</v>
      </c>
      <c r="R184" s="227">
        <f>Q184*H184</f>
        <v>0</v>
      </c>
      <c r="S184" s="227">
        <v>0</v>
      </c>
      <c r="T184" s="227">
        <f>S184*H184</f>
        <v>0</v>
      </c>
      <c r="U184" s="228" t="s">
        <v>1</v>
      </c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29" t="s">
        <v>163</v>
      </c>
      <c r="AT184" s="229" t="s">
        <v>132</v>
      </c>
      <c r="AU184" s="229" t="s">
        <v>86</v>
      </c>
      <c r="AY184" s="16" t="s">
        <v>128</v>
      </c>
      <c r="BE184" s="230">
        <f>IF(N184="základní",J184,0)</f>
        <v>0</v>
      </c>
      <c r="BF184" s="230">
        <f>IF(N184="snížená",J184,0)</f>
        <v>0</v>
      </c>
      <c r="BG184" s="230">
        <f>IF(N184="zákl. přenesená",J184,0)</f>
        <v>0</v>
      </c>
      <c r="BH184" s="230">
        <f>IF(N184="sníž. přenesená",J184,0)</f>
        <v>0</v>
      </c>
      <c r="BI184" s="230">
        <f>IF(N184="nulová",J184,0)</f>
        <v>0</v>
      </c>
      <c r="BJ184" s="16" t="s">
        <v>84</v>
      </c>
      <c r="BK184" s="230">
        <f>ROUND(I184*H184,2)</f>
        <v>0</v>
      </c>
      <c r="BL184" s="16" t="s">
        <v>163</v>
      </c>
      <c r="BM184" s="229" t="s">
        <v>309</v>
      </c>
    </row>
    <row r="185" s="13" customFormat="1">
      <c r="A185" s="13"/>
      <c r="B185" s="242"/>
      <c r="C185" s="243"/>
      <c r="D185" s="244" t="s">
        <v>145</v>
      </c>
      <c r="E185" s="253" t="s">
        <v>1</v>
      </c>
      <c r="F185" s="245" t="s">
        <v>310</v>
      </c>
      <c r="G185" s="243"/>
      <c r="H185" s="246">
        <v>8.0129999999999999</v>
      </c>
      <c r="I185" s="247"/>
      <c r="J185" s="243"/>
      <c r="K185" s="243"/>
      <c r="L185" s="248"/>
      <c r="M185" s="249"/>
      <c r="N185" s="250"/>
      <c r="O185" s="250"/>
      <c r="P185" s="250"/>
      <c r="Q185" s="250"/>
      <c r="R185" s="250"/>
      <c r="S185" s="250"/>
      <c r="T185" s="250"/>
      <c r="U185" s="251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52" t="s">
        <v>145</v>
      </c>
      <c r="AU185" s="252" t="s">
        <v>86</v>
      </c>
      <c r="AV185" s="13" t="s">
        <v>86</v>
      </c>
      <c r="AW185" s="13" t="s">
        <v>32</v>
      </c>
      <c r="AX185" s="13" t="s">
        <v>84</v>
      </c>
      <c r="AY185" s="252" t="s">
        <v>128</v>
      </c>
    </row>
    <row r="186" s="2" customFormat="1" ht="37.8" customHeight="1">
      <c r="A186" s="37"/>
      <c r="B186" s="38"/>
      <c r="C186" s="217" t="s">
        <v>311</v>
      </c>
      <c r="D186" s="217" t="s">
        <v>132</v>
      </c>
      <c r="E186" s="218" t="s">
        <v>312</v>
      </c>
      <c r="F186" s="219" t="s">
        <v>313</v>
      </c>
      <c r="G186" s="220" t="s">
        <v>276</v>
      </c>
      <c r="H186" s="221">
        <v>160.25999999999999</v>
      </c>
      <c r="I186" s="222"/>
      <c r="J186" s="223">
        <f>ROUND(I186*H186,2)</f>
        <v>0</v>
      </c>
      <c r="K186" s="224"/>
      <c r="L186" s="43"/>
      <c r="M186" s="225" t="s">
        <v>1</v>
      </c>
      <c r="N186" s="226" t="s">
        <v>41</v>
      </c>
      <c r="O186" s="90"/>
      <c r="P186" s="227">
        <f>O186*H186</f>
        <v>0</v>
      </c>
      <c r="Q186" s="227">
        <v>0</v>
      </c>
      <c r="R186" s="227">
        <f>Q186*H186</f>
        <v>0</v>
      </c>
      <c r="S186" s="227">
        <v>0</v>
      </c>
      <c r="T186" s="227">
        <f>S186*H186</f>
        <v>0</v>
      </c>
      <c r="U186" s="228" t="s">
        <v>1</v>
      </c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29" t="s">
        <v>163</v>
      </c>
      <c r="AT186" s="229" t="s">
        <v>132</v>
      </c>
      <c r="AU186" s="229" t="s">
        <v>86</v>
      </c>
      <c r="AY186" s="16" t="s">
        <v>128</v>
      </c>
      <c r="BE186" s="230">
        <f>IF(N186="základní",J186,0)</f>
        <v>0</v>
      </c>
      <c r="BF186" s="230">
        <f>IF(N186="snížená",J186,0)</f>
        <v>0</v>
      </c>
      <c r="BG186" s="230">
        <f>IF(N186="zákl. přenesená",J186,0)</f>
        <v>0</v>
      </c>
      <c r="BH186" s="230">
        <f>IF(N186="sníž. přenesená",J186,0)</f>
        <v>0</v>
      </c>
      <c r="BI186" s="230">
        <f>IF(N186="nulová",J186,0)</f>
        <v>0</v>
      </c>
      <c r="BJ186" s="16" t="s">
        <v>84</v>
      </c>
      <c r="BK186" s="230">
        <f>ROUND(I186*H186,2)</f>
        <v>0</v>
      </c>
      <c r="BL186" s="16" t="s">
        <v>163</v>
      </c>
      <c r="BM186" s="229" t="s">
        <v>314</v>
      </c>
    </row>
    <row r="187" s="13" customFormat="1">
      <c r="A187" s="13"/>
      <c r="B187" s="242"/>
      <c r="C187" s="243"/>
      <c r="D187" s="244" t="s">
        <v>145</v>
      </c>
      <c r="E187" s="253" t="s">
        <v>1</v>
      </c>
      <c r="F187" s="245" t="s">
        <v>315</v>
      </c>
      <c r="G187" s="243"/>
      <c r="H187" s="246">
        <v>160.25999999999999</v>
      </c>
      <c r="I187" s="247"/>
      <c r="J187" s="243"/>
      <c r="K187" s="243"/>
      <c r="L187" s="248"/>
      <c r="M187" s="249"/>
      <c r="N187" s="250"/>
      <c r="O187" s="250"/>
      <c r="P187" s="250"/>
      <c r="Q187" s="250"/>
      <c r="R187" s="250"/>
      <c r="S187" s="250"/>
      <c r="T187" s="250"/>
      <c r="U187" s="251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52" t="s">
        <v>145</v>
      </c>
      <c r="AU187" s="252" t="s">
        <v>86</v>
      </c>
      <c r="AV187" s="13" t="s">
        <v>86</v>
      </c>
      <c r="AW187" s="13" t="s">
        <v>32</v>
      </c>
      <c r="AX187" s="13" t="s">
        <v>84</v>
      </c>
      <c r="AY187" s="252" t="s">
        <v>128</v>
      </c>
    </row>
    <row r="188" s="2" customFormat="1" ht="24.15" customHeight="1">
      <c r="A188" s="37"/>
      <c r="B188" s="38"/>
      <c r="C188" s="217" t="s">
        <v>316</v>
      </c>
      <c r="D188" s="217" t="s">
        <v>132</v>
      </c>
      <c r="E188" s="218" t="s">
        <v>317</v>
      </c>
      <c r="F188" s="219" t="s">
        <v>318</v>
      </c>
      <c r="G188" s="220" t="s">
        <v>319</v>
      </c>
      <c r="H188" s="221">
        <v>14.423</v>
      </c>
      <c r="I188" s="222"/>
      <c r="J188" s="223">
        <f>ROUND(I188*H188,2)</f>
        <v>0</v>
      </c>
      <c r="K188" s="224"/>
      <c r="L188" s="43"/>
      <c r="M188" s="225" t="s">
        <v>1</v>
      </c>
      <c r="N188" s="226" t="s">
        <v>41</v>
      </c>
      <c r="O188" s="90"/>
      <c r="P188" s="227">
        <f>O188*H188</f>
        <v>0</v>
      </c>
      <c r="Q188" s="227">
        <v>0</v>
      </c>
      <c r="R188" s="227">
        <f>Q188*H188</f>
        <v>0</v>
      </c>
      <c r="S188" s="227">
        <v>0</v>
      </c>
      <c r="T188" s="227">
        <f>S188*H188</f>
        <v>0</v>
      </c>
      <c r="U188" s="228" t="s">
        <v>1</v>
      </c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29" t="s">
        <v>163</v>
      </c>
      <c r="AT188" s="229" t="s">
        <v>132</v>
      </c>
      <c r="AU188" s="229" t="s">
        <v>86</v>
      </c>
      <c r="AY188" s="16" t="s">
        <v>128</v>
      </c>
      <c r="BE188" s="230">
        <f>IF(N188="základní",J188,0)</f>
        <v>0</v>
      </c>
      <c r="BF188" s="230">
        <f>IF(N188="snížená",J188,0)</f>
        <v>0</v>
      </c>
      <c r="BG188" s="230">
        <f>IF(N188="zákl. přenesená",J188,0)</f>
        <v>0</v>
      </c>
      <c r="BH188" s="230">
        <f>IF(N188="sníž. přenesená",J188,0)</f>
        <v>0</v>
      </c>
      <c r="BI188" s="230">
        <f>IF(N188="nulová",J188,0)</f>
        <v>0</v>
      </c>
      <c r="BJ188" s="16" t="s">
        <v>84</v>
      </c>
      <c r="BK188" s="230">
        <f>ROUND(I188*H188,2)</f>
        <v>0</v>
      </c>
      <c r="BL188" s="16" t="s">
        <v>163</v>
      </c>
      <c r="BM188" s="229" t="s">
        <v>320</v>
      </c>
    </row>
    <row r="189" s="13" customFormat="1">
      <c r="A189" s="13"/>
      <c r="B189" s="242"/>
      <c r="C189" s="243"/>
      <c r="D189" s="244" t="s">
        <v>145</v>
      </c>
      <c r="E189" s="253" t="s">
        <v>1</v>
      </c>
      <c r="F189" s="245" t="s">
        <v>321</v>
      </c>
      <c r="G189" s="243"/>
      <c r="H189" s="246">
        <v>14.423</v>
      </c>
      <c r="I189" s="247"/>
      <c r="J189" s="243"/>
      <c r="K189" s="243"/>
      <c r="L189" s="248"/>
      <c r="M189" s="249"/>
      <c r="N189" s="250"/>
      <c r="O189" s="250"/>
      <c r="P189" s="250"/>
      <c r="Q189" s="250"/>
      <c r="R189" s="250"/>
      <c r="S189" s="250"/>
      <c r="T189" s="250"/>
      <c r="U189" s="251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52" t="s">
        <v>145</v>
      </c>
      <c r="AU189" s="252" t="s">
        <v>86</v>
      </c>
      <c r="AV189" s="13" t="s">
        <v>86</v>
      </c>
      <c r="AW189" s="13" t="s">
        <v>32</v>
      </c>
      <c r="AX189" s="13" t="s">
        <v>84</v>
      </c>
      <c r="AY189" s="252" t="s">
        <v>128</v>
      </c>
    </row>
    <row r="190" s="2" customFormat="1" ht="24.15" customHeight="1">
      <c r="A190" s="37"/>
      <c r="B190" s="38"/>
      <c r="C190" s="217" t="s">
        <v>322</v>
      </c>
      <c r="D190" s="217" t="s">
        <v>132</v>
      </c>
      <c r="E190" s="218" t="s">
        <v>323</v>
      </c>
      <c r="F190" s="219" t="s">
        <v>324</v>
      </c>
      <c r="G190" s="220" t="s">
        <v>276</v>
      </c>
      <c r="H190" s="221">
        <v>8.0129999999999999</v>
      </c>
      <c r="I190" s="222"/>
      <c r="J190" s="223">
        <f>ROUND(I190*H190,2)</f>
        <v>0</v>
      </c>
      <c r="K190" s="224"/>
      <c r="L190" s="43"/>
      <c r="M190" s="225" t="s">
        <v>1</v>
      </c>
      <c r="N190" s="226" t="s">
        <v>41</v>
      </c>
      <c r="O190" s="90"/>
      <c r="P190" s="227">
        <f>O190*H190</f>
        <v>0</v>
      </c>
      <c r="Q190" s="227">
        <v>0</v>
      </c>
      <c r="R190" s="227">
        <f>Q190*H190</f>
        <v>0</v>
      </c>
      <c r="S190" s="227">
        <v>0</v>
      </c>
      <c r="T190" s="227">
        <f>S190*H190</f>
        <v>0</v>
      </c>
      <c r="U190" s="228" t="s">
        <v>1</v>
      </c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29" t="s">
        <v>163</v>
      </c>
      <c r="AT190" s="229" t="s">
        <v>132</v>
      </c>
      <c r="AU190" s="229" t="s">
        <v>86</v>
      </c>
      <c r="AY190" s="16" t="s">
        <v>128</v>
      </c>
      <c r="BE190" s="230">
        <f>IF(N190="základní",J190,0)</f>
        <v>0</v>
      </c>
      <c r="BF190" s="230">
        <f>IF(N190="snížená",J190,0)</f>
        <v>0</v>
      </c>
      <c r="BG190" s="230">
        <f>IF(N190="zákl. přenesená",J190,0)</f>
        <v>0</v>
      </c>
      <c r="BH190" s="230">
        <f>IF(N190="sníž. přenesená",J190,0)</f>
        <v>0</v>
      </c>
      <c r="BI190" s="230">
        <f>IF(N190="nulová",J190,0)</f>
        <v>0</v>
      </c>
      <c r="BJ190" s="16" t="s">
        <v>84</v>
      </c>
      <c r="BK190" s="230">
        <f>ROUND(I190*H190,2)</f>
        <v>0</v>
      </c>
      <c r="BL190" s="16" t="s">
        <v>163</v>
      </c>
      <c r="BM190" s="229" t="s">
        <v>325</v>
      </c>
    </row>
    <row r="191" s="2" customFormat="1" ht="24.15" customHeight="1">
      <c r="A191" s="37"/>
      <c r="B191" s="38"/>
      <c r="C191" s="217" t="s">
        <v>326</v>
      </c>
      <c r="D191" s="217" t="s">
        <v>132</v>
      </c>
      <c r="E191" s="218" t="s">
        <v>327</v>
      </c>
      <c r="F191" s="219" t="s">
        <v>328</v>
      </c>
      <c r="G191" s="220" t="s">
        <v>276</v>
      </c>
      <c r="H191" s="221">
        <v>12.5</v>
      </c>
      <c r="I191" s="222"/>
      <c r="J191" s="223">
        <f>ROUND(I191*H191,2)</f>
        <v>0</v>
      </c>
      <c r="K191" s="224"/>
      <c r="L191" s="43"/>
      <c r="M191" s="225" t="s">
        <v>1</v>
      </c>
      <c r="N191" s="226" t="s">
        <v>41</v>
      </c>
      <c r="O191" s="90"/>
      <c r="P191" s="227">
        <f>O191*H191</f>
        <v>0</v>
      </c>
      <c r="Q191" s="227">
        <v>0</v>
      </c>
      <c r="R191" s="227">
        <f>Q191*H191</f>
        <v>0</v>
      </c>
      <c r="S191" s="227">
        <v>0</v>
      </c>
      <c r="T191" s="227">
        <f>S191*H191</f>
        <v>0</v>
      </c>
      <c r="U191" s="228" t="s">
        <v>1</v>
      </c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29" t="s">
        <v>163</v>
      </c>
      <c r="AT191" s="229" t="s">
        <v>132</v>
      </c>
      <c r="AU191" s="229" t="s">
        <v>86</v>
      </c>
      <c r="AY191" s="16" t="s">
        <v>128</v>
      </c>
      <c r="BE191" s="230">
        <f>IF(N191="základní",J191,0)</f>
        <v>0</v>
      </c>
      <c r="BF191" s="230">
        <f>IF(N191="snížená",J191,0)</f>
        <v>0</v>
      </c>
      <c r="BG191" s="230">
        <f>IF(N191="zákl. přenesená",J191,0)</f>
        <v>0</v>
      </c>
      <c r="BH191" s="230">
        <f>IF(N191="sníž. přenesená",J191,0)</f>
        <v>0</v>
      </c>
      <c r="BI191" s="230">
        <f>IF(N191="nulová",J191,0)</f>
        <v>0</v>
      </c>
      <c r="BJ191" s="16" t="s">
        <v>84</v>
      </c>
      <c r="BK191" s="230">
        <f>ROUND(I191*H191,2)</f>
        <v>0</v>
      </c>
      <c r="BL191" s="16" t="s">
        <v>163</v>
      </c>
      <c r="BM191" s="229" t="s">
        <v>329</v>
      </c>
    </row>
    <row r="192" s="2" customFormat="1" ht="24.15" customHeight="1">
      <c r="A192" s="37"/>
      <c r="B192" s="38"/>
      <c r="C192" s="217" t="s">
        <v>330</v>
      </c>
      <c r="D192" s="217" t="s">
        <v>132</v>
      </c>
      <c r="E192" s="218" t="s">
        <v>331</v>
      </c>
      <c r="F192" s="219" t="s">
        <v>332</v>
      </c>
      <c r="G192" s="220" t="s">
        <v>211</v>
      </c>
      <c r="H192" s="221">
        <v>113</v>
      </c>
      <c r="I192" s="222"/>
      <c r="J192" s="223">
        <f>ROUND(I192*H192,2)</f>
        <v>0</v>
      </c>
      <c r="K192" s="224"/>
      <c r="L192" s="43"/>
      <c r="M192" s="225" t="s">
        <v>1</v>
      </c>
      <c r="N192" s="226" t="s">
        <v>41</v>
      </c>
      <c r="O192" s="90"/>
      <c r="P192" s="227">
        <f>O192*H192</f>
        <v>0</v>
      </c>
      <c r="Q192" s="227">
        <v>0</v>
      </c>
      <c r="R192" s="227">
        <f>Q192*H192</f>
        <v>0</v>
      </c>
      <c r="S192" s="227">
        <v>0</v>
      </c>
      <c r="T192" s="227">
        <f>S192*H192</f>
        <v>0</v>
      </c>
      <c r="U192" s="228" t="s">
        <v>1</v>
      </c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29" t="s">
        <v>163</v>
      </c>
      <c r="AT192" s="229" t="s">
        <v>132</v>
      </c>
      <c r="AU192" s="229" t="s">
        <v>86</v>
      </c>
      <c r="AY192" s="16" t="s">
        <v>128</v>
      </c>
      <c r="BE192" s="230">
        <f>IF(N192="základní",J192,0)</f>
        <v>0</v>
      </c>
      <c r="BF192" s="230">
        <f>IF(N192="snížená",J192,0)</f>
        <v>0</v>
      </c>
      <c r="BG192" s="230">
        <f>IF(N192="zákl. přenesená",J192,0)</f>
        <v>0</v>
      </c>
      <c r="BH192" s="230">
        <f>IF(N192="sníž. přenesená",J192,0)</f>
        <v>0</v>
      </c>
      <c r="BI192" s="230">
        <f>IF(N192="nulová",J192,0)</f>
        <v>0</v>
      </c>
      <c r="BJ192" s="16" t="s">
        <v>84</v>
      </c>
      <c r="BK192" s="230">
        <f>ROUND(I192*H192,2)</f>
        <v>0</v>
      </c>
      <c r="BL192" s="16" t="s">
        <v>163</v>
      </c>
      <c r="BM192" s="229" t="s">
        <v>333</v>
      </c>
    </row>
    <row r="193" s="2" customFormat="1" ht="24.15" customHeight="1">
      <c r="A193" s="37"/>
      <c r="B193" s="38"/>
      <c r="C193" s="217" t="s">
        <v>334</v>
      </c>
      <c r="D193" s="217" t="s">
        <v>132</v>
      </c>
      <c r="E193" s="218" t="s">
        <v>335</v>
      </c>
      <c r="F193" s="219" t="s">
        <v>336</v>
      </c>
      <c r="G193" s="220" t="s">
        <v>135</v>
      </c>
      <c r="H193" s="221">
        <v>220</v>
      </c>
      <c r="I193" s="222"/>
      <c r="J193" s="223">
        <f>ROUND(I193*H193,2)</f>
        <v>0</v>
      </c>
      <c r="K193" s="224"/>
      <c r="L193" s="43"/>
      <c r="M193" s="225" t="s">
        <v>1</v>
      </c>
      <c r="N193" s="226" t="s">
        <v>41</v>
      </c>
      <c r="O193" s="90"/>
      <c r="P193" s="227">
        <f>O193*H193</f>
        <v>0</v>
      </c>
      <c r="Q193" s="227">
        <v>0</v>
      </c>
      <c r="R193" s="227">
        <f>Q193*H193</f>
        <v>0</v>
      </c>
      <c r="S193" s="227">
        <v>0</v>
      </c>
      <c r="T193" s="227">
        <f>S193*H193</f>
        <v>0</v>
      </c>
      <c r="U193" s="228" t="s">
        <v>1</v>
      </c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29" t="s">
        <v>163</v>
      </c>
      <c r="AT193" s="229" t="s">
        <v>132</v>
      </c>
      <c r="AU193" s="229" t="s">
        <v>86</v>
      </c>
      <c r="AY193" s="16" t="s">
        <v>128</v>
      </c>
      <c r="BE193" s="230">
        <f>IF(N193="základní",J193,0)</f>
        <v>0</v>
      </c>
      <c r="BF193" s="230">
        <f>IF(N193="snížená",J193,0)</f>
        <v>0</v>
      </c>
      <c r="BG193" s="230">
        <f>IF(N193="zákl. přenesená",J193,0)</f>
        <v>0</v>
      </c>
      <c r="BH193" s="230">
        <f>IF(N193="sníž. přenesená",J193,0)</f>
        <v>0</v>
      </c>
      <c r="BI193" s="230">
        <f>IF(N193="nulová",J193,0)</f>
        <v>0</v>
      </c>
      <c r="BJ193" s="16" t="s">
        <v>84</v>
      </c>
      <c r="BK193" s="230">
        <f>ROUND(I193*H193,2)</f>
        <v>0</v>
      </c>
      <c r="BL193" s="16" t="s">
        <v>163</v>
      </c>
      <c r="BM193" s="229" t="s">
        <v>337</v>
      </c>
    </row>
    <row r="194" s="2" customFormat="1" ht="24.15" customHeight="1">
      <c r="A194" s="37"/>
      <c r="B194" s="38"/>
      <c r="C194" s="217" t="s">
        <v>338</v>
      </c>
      <c r="D194" s="217" t="s">
        <v>132</v>
      </c>
      <c r="E194" s="218" t="s">
        <v>339</v>
      </c>
      <c r="F194" s="219" t="s">
        <v>340</v>
      </c>
      <c r="G194" s="220" t="s">
        <v>211</v>
      </c>
      <c r="H194" s="221">
        <v>12</v>
      </c>
      <c r="I194" s="222"/>
      <c r="J194" s="223">
        <f>ROUND(I194*H194,2)</f>
        <v>0</v>
      </c>
      <c r="K194" s="224"/>
      <c r="L194" s="43"/>
      <c r="M194" s="225" t="s">
        <v>1</v>
      </c>
      <c r="N194" s="226" t="s">
        <v>41</v>
      </c>
      <c r="O194" s="90"/>
      <c r="P194" s="227">
        <f>O194*H194</f>
        <v>0</v>
      </c>
      <c r="Q194" s="227">
        <v>3.0000000000000001E-05</v>
      </c>
      <c r="R194" s="227">
        <f>Q194*H194</f>
        <v>0.00036000000000000002</v>
      </c>
      <c r="S194" s="227">
        <v>0</v>
      </c>
      <c r="T194" s="227">
        <f>S194*H194</f>
        <v>0</v>
      </c>
      <c r="U194" s="228" t="s">
        <v>1</v>
      </c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29" t="s">
        <v>163</v>
      </c>
      <c r="AT194" s="229" t="s">
        <v>132</v>
      </c>
      <c r="AU194" s="229" t="s">
        <v>86</v>
      </c>
      <c r="AY194" s="16" t="s">
        <v>128</v>
      </c>
      <c r="BE194" s="230">
        <f>IF(N194="základní",J194,0)</f>
        <v>0</v>
      </c>
      <c r="BF194" s="230">
        <f>IF(N194="snížená",J194,0)</f>
        <v>0</v>
      </c>
      <c r="BG194" s="230">
        <f>IF(N194="zákl. přenesená",J194,0)</f>
        <v>0</v>
      </c>
      <c r="BH194" s="230">
        <f>IF(N194="sníž. přenesená",J194,0)</f>
        <v>0</v>
      </c>
      <c r="BI194" s="230">
        <f>IF(N194="nulová",J194,0)</f>
        <v>0</v>
      </c>
      <c r="BJ194" s="16" t="s">
        <v>84</v>
      </c>
      <c r="BK194" s="230">
        <f>ROUND(I194*H194,2)</f>
        <v>0</v>
      </c>
      <c r="BL194" s="16" t="s">
        <v>163</v>
      </c>
      <c r="BM194" s="229" t="s">
        <v>341</v>
      </c>
    </row>
    <row r="195" s="2" customFormat="1" ht="37.8" customHeight="1">
      <c r="A195" s="37"/>
      <c r="B195" s="38"/>
      <c r="C195" s="217" t="s">
        <v>342</v>
      </c>
      <c r="D195" s="217" t="s">
        <v>132</v>
      </c>
      <c r="E195" s="218" t="s">
        <v>343</v>
      </c>
      <c r="F195" s="219" t="s">
        <v>344</v>
      </c>
      <c r="G195" s="220" t="s">
        <v>211</v>
      </c>
      <c r="H195" s="221">
        <v>10</v>
      </c>
      <c r="I195" s="222"/>
      <c r="J195" s="223">
        <f>ROUND(I195*H195,2)</f>
        <v>0</v>
      </c>
      <c r="K195" s="224"/>
      <c r="L195" s="43"/>
      <c r="M195" s="225" t="s">
        <v>1</v>
      </c>
      <c r="N195" s="226" t="s">
        <v>41</v>
      </c>
      <c r="O195" s="90"/>
      <c r="P195" s="227">
        <f>O195*H195</f>
        <v>0</v>
      </c>
      <c r="Q195" s="227">
        <v>0.0027299999999999998</v>
      </c>
      <c r="R195" s="227">
        <f>Q195*H195</f>
        <v>0.027299999999999998</v>
      </c>
      <c r="S195" s="227">
        <v>0</v>
      </c>
      <c r="T195" s="227">
        <f>S195*H195</f>
        <v>0</v>
      </c>
      <c r="U195" s="228" t="s">
        <v>1</v>
      </c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29" t="s">
        <v>163</v>
      </c>
      <c r="AT195" s="229" t="s">
        <v>132</v>
      </c>
      <c r="AU195" s="229" t="s">
        <v>86</v>
      </c>
      <c r="AY195" s="16" t="s">
        <v>128</v>
      </c>
      <c r="BE195" s="230">
        <f>IF(N195="základní",J195,0)</f>
        <v>0</v>
      </c>
      <c r="BF195" s="230">
        <f>IF(N195="snížená",J195,0)</f>
        <v>0</v>
      </c>
      <c r="BG195" s="230">
        <f>IF(N195="zákl. přenesená",J195,0)</f>
        <v>0</v>
      </c>
      <c r="BH195" s="230">
        <f>IF(N195="sníž. přenesená",J195,0)</f>
        <v>0</v>
      </c>
      <c r="BI195" s="230">
        <f>IF(N195="nulová",J195,0)</f>
        <v>0</v>
      </c>
      <c r="BJ195" s="16" t="s">
        <v>84</v>
      </c>
      <c r="BK195" s="230">
        <f>ROUND(I195*H195,2)</f>
        <v>0</v>
      </c>
      <c r="BL195" s="16" t="s">
        <v>163</v>
      </c>
      <c r="BM195" s="229" t="s">
        <v>345</v>
      </c>
    </row>
    <row r="196" s="2" customFormat="1" ht="14.4" customHeight="1">
      <c r="A196" s="37"/>
      <c r="B196" s="38"/>
      <c r="C196" s="231" t="s">
        <v>346</v>
      </c>
      <c r="D196" s="231" t="s">
        <v>139</v>
      </c>
      <c r="E196" s="232" t="s">
        <v>347</v>
      </c>
      <c r="F196" s="233" t="s">
        <v>348</v>
      </c>
      <c r="G196" s="234" t="s">
        <v>211</v>
      </c>
      <c r="H196" s="235">
        <v>11</v>
      </c>
      <c r="I196" s="236"/>
      <c r="J196" s="237">
        <f>ROUND(I196*H196,2)</f>
        <v>0</v>
      </c>
      <c r="K196" s="238"/>
      <c r="L196" s="239"/>
      <c r="M196" s="240" t="s">
        <v>1</v>
      </c>
      <c r="N196" s="241" t="s">
        <v>41</v>
      </c>
      <c r="O196" s="90"/>
      <c r="P196" s="227">
        <f>O196*H196</f>
        <v>0</v>
      </c>
      <c r="Q196" s="227">
        <v>0.0021099999999999999</v>
      </c>
      <c r="R196" s="227">
        <f>Q196*H196</f>
        <v>0.023209999999999998</v>
      </c>
      <c r="S196" s="227">
        <v>0</v>
      </c>
      <c r="T196" s="227">
        <f>S196*H196</f>
        <v>0</v>
      </c>
      <c r="U196" s="228" t="s">
        <v>1</v>
      </c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29" t="s">
        <v>168</v>
      </c>
      <c r="AT196" s="229" t="s">
        <v>139</v>
      </c>
      <c r="AU196" s="229" t="s">
        <v>86</v>
      </c>
      <c r="AY196" s="16" t="s">
        <v>128</v>
      </c>
      <c r="BE196" s="230">
        <f>IF(N196="základní",J196,0)</f>
        <v>0</v>
      </c>
      <c r="BF196" s="230">
        <f>IF(N196="snížená",J196,0)</f>
        <v>0</v>
      </c>
      <c r="BG196" s="230">
        <f>IF(N196="zákl. přenesená",J196,0)</f>
        <v>0</v>
      </c>
      <c r="BH196" s="230">
        <f>IF(N196="sníž. přenesená",J196,0)</f>
        <v>0</v>
      </c>
      <c r="BI196" s="230">
        <f>IF(N196="nulová",J196,0)</f>
        <v>0</v>
      </c>
      <c r="BJ196" s="16" t="s">
        <v>84</v>
      </c>
      <c r="BK196" s="230">
        <f>ROUND(I196*H196,2)</f>
        <v>0</v>
      </c>
      <c r="BL196" s="16" t="s">
        <v>168</v>
      </c>
      <c r="BM196" s="229" t="s">
        <v>349</v>
      </c>
    </row>
    <row r="197" s="13" customFormat="1">
      <c r="A197" s="13"/>
      <c r="B197" s="242"/>
      <c r="C197" s="243"/>
      <c r="D197" s="244" t="s">
        <v>145</v>
      </c>
      <c r="E197" s="243"/>
      <c r="F197" s="245" t="s">
        <v>350</v>
      </c>
      <c r="G197" s="243"/>
      <c r="H197" s="246">
        <v>11</v>
      </c>
      <c r="I197" s="247"/>
      <c r="J197" s="243"/>
      <c r="K197" s="243"/>
      <c r="L197" s="248"/>
      <c r="M197" s="249"/>
      <c r="N197" s="250"/>
      <c r="O197" s="250"/>
      <c r="P197" s="250"/>
      <c r="Q197" s="250"/>
      <c r="R197" s="250"/>
      <c r="S197" s="250"/>
      <c r="T197" s="250"/>
      <c r="U197" s="251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52" t="s">
        <v>145</v>
      </c>
      <c r="AU197" s="252" t="s">
        <v>86</v>
      </c>
      <c r="AV197" s="13" t="s">
        <v>86</v>
      </c>
      <c r="AW197" s="13" t="s">
        <v>4</v>
      </c>
      <c r="AX197" s="13" t="s">
        <v>84</v>
      </c>
      <c r="AY197" s="252" t="s">
        <v>128</v>
      </c>
    </row>
    <row r="198" s="2" customFormat="1" ht="24.15" customHeight="1">
      <c r="A198" s="37"/>
      <c r="B198" s="38"/>
      <c r="C198" s="217" t="s">
        <v>351</v>
      </c>
      <c r="D198" s="217" t="s">
        <v>132</v>
      </c>
      <c r="E198" s="218" t="s">
        <v>352</v>
      </c>
      <c r="F198" s="219" t="s">
        <v>353</v>
      </c>
      <c r="G198" s="220" t="s">
        <v>276</v>
      </c>
      <c r="H198" s="221">
        <v>2.1000000000000001</v>
      </c>
      <c r="I198" s="222"/>
      <c r="J198" s="223">
        <f>ROUND(I198*H198,2)</f>
        <v>0</v>
      </c>
      <c r="K198" s="224"/>
      <c r="L198" s="43"/>
      <c r="M198" s="225" t="s">
        <v>1</v>
      </c>
      <c r="N198" s="226" t="s">
        <v>41</v>
      </c>
      <c r="O198" s="90"/>
      <c r="P198" s="227">
        <f>O198*H198</f>
        <v>0</v>
      </c>
      <c r="Q198" s="227">
        <v>2.2563399999999998</v>
      </c>
      <c r="R198" s="227">
        <f>Q198*H198</f>
        <v>4.7383139999999999</v>
      </c>
      <c r="S198" s="227">
        <v>0</v>
      </c>
      <c r="T198" s="227">
        <f>S198*H198</f>
        <v>0</v>
      </c>
      <c r="U198" s="228" t="s">
        <v>1</v>
      </c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29" t="s">
        <v>163</v>
      </c>
      <c r="AT198" s="229" t="s">
        <v>132</v>
      </c>
      <c r="AU198" s="229" t="s">
        <v>86</v>
      </c>
      <c r="AY198" s="16" t="s">
        <v>128</v>
      </c>
      <c r="BE198" s="230">
        <f>IF(N198="základní",J198,0)</f>
        <v>0</v>
      </c>
      <c r="BF198" s="230">
        <f>IF(N198="snížená",J198,0)</f>
        <v>0</v>
      </c>
      <c r="BG198" s="230">
        <f>IF(N198="zákl. přenesená",J198,0)</f>
        <v>0</v>
      </c>
      <c r="BH198" s="230">
        <f>IF(N198="sníž. přenesená",J198,0)</f>
        <v>0</v>
      </c>
      <c r="BI198" s="230">
        <f>IF(N198="nulová",J198,0)</f>
        <v>0</v>
      </c>
      <c r="BJ198" s="16" t="s">
        <v>84</v>
      </c>
      <c r="BK198" s="230">
        <f>ROUND(I198*H198,2)</f>
        <v>0</v>
      </c>
      <c r="BL198" s="16" t="s">
        <v>163</v>
      </c>
      <c r="BM198" s="229" t="s">
        <v>354</v>
      </c>
    </row>
    <row r="199" s="13" customFormat="1">
      <c r="A199" s="13"/>
      <c r="B199" s="242"/>
      <c r="C199" s="243"/>
      <c r="D199" s="244" t="s">
        <v>145</v>
      </c>
      <c r="E199" s="253" t="s">
        <v>1</v>
      </c>
      <c r="F199" s="245" t="s">
        <v>355</v>
      </c>
      <c r="G199" s="243"/>
      <c r="H199" s="246">
        <v>2.1000000000000001</v>
      </c>
      <c r="I199" s="247"/>
      <c r="J199" s="243"/>
      <c r="K199" s="243"/>
      <c r="L199" s="248"/>
      <c r="M199" s="249"/>
      <c r="N199" s="250"/>
      <c r="O199" s="250"/>
      <c r="P199" s="250"/>
      <c r="Q199" s="250"/>
      <c r="R199" s="250"/>
      <c r="S199" s="250"/>
      <c r="T199" s="250"/>
      <c r="U199" s="251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52" t="s">
        <v>145</v>
      </c>
      <c r="AU199" s="252" t="s">
        <v>86</v>
      </c>
      <c r="AV199" s="13" t="s">
        <v>86</v>
      </c>
      <c r="AW199" s="13" t="s">
        <v>32</v>
      </c>
      <c r="AX199" s="13" t="s">
        <v>84</v>
      </c>
      <c r="AY199" s="252" t="s">
        <v>128</v>
      </c>
    </row>
    <row r="200" s="2" customFormat="1" ht="14.4" customHeight="1">
      <c r="A200" s="37"/>
      <c r="B200" s="38"/>
      <c r="C200" s="231" t="s">
        <v>356</v>
      </c>
      <c r="D200" s="231" t="s">
        <v>139</v>
      </c>
      <c r="E200" s="232" t="s">
        <v>357</v>
      </c>
      <c r="F200" s="233" t="s">
        <v>358</v>
      </c>
      <c r="G200" s="234" t="s">
        <v>211</v>
      </c>
      <c r="H200" s="235">
        <v>7</v>
      </c>
      <c r="I200" s="236"/>
      <c r="J200" s="237">
        <f>ROUND(I200*H200,2)</f>
        <v>0</v>
      </c>
      <c r="K200" s="238"/>
      <c r="L200" s="239"/>
      <c r="M200" s="240" t="s">
        <v>1</v>
      </c>
      <c r="N200" s="241" t="s">
        <v>41</v>
      </c>
      <c r="O200" s="90"/>
      <c r="P200" s="227">
        <f>O200*H200</f>
        <v>0</v>
      </c>
      <c r="Q200" s="227">
        <v>0.044200000000000003</v>
      </c>
      <c r="R200" s="227">
        <f>Q200*H200</f>
        <v>0.30940000000000001</v>
      </c>
      <c r="S200" s="227">
        <v>0</v>
      </c>
      <c r="T200" s="227">
        <f>S200*H200</f>
        <v>0</v>
      </c>
      <c r="U200" s="228" t="s">
        <v>1</v>
      </c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29" t="s">
        <v>168</v>
      </c>
      <c r="AT200" s="229" t="s">
        <v>139</v>
      </c>
      <c r="AU200" s="229" t="s">
        <v>86</v>
      </c>
      <c r="AY200" s="16" t="s">
        <v>128</v>
      </c>
      <c r="BE200" s="230">
        <f>IF(N200="základní",J200,0)</f>
        <v>0</v>
      </c>
      <c r="BF200" s="230">
        <f>IF(N200="snížená",J200,0)</f>
        <v>0</v>
      </c>
      <c r="BG200" s="230">
        <f>IF(N200="zákl. přenesená",J200,0)</f>
        <v>0</v>
      </c>
      <c r="BH200" s="230">
        <f>IF(N200="sníž. přenesená",J200,0)</f>
        <v>0</v>
      </c>
      <c r="BI200" s="230">
        <f>IF(N200="nulová",J200,0)</f>
        <v>0</v>
      </c>
      <c r="BJ200" s="16" t="s">
        <v>84</v>
      </c>
      <c r="BK200" s="230">
        <f>ROUND(I200*H200,2)</f>
        <v>0</v>
      </c>
      <c r="BL200" s="16" t="s">
        <v>168</v>
      </c>
      <c r="BM200" s="229" t="s">
        <v>359</v>
      </c>
    </row>
    <row r="201" s="2" customFormat="1" ht="24.15" customHeight="1">
      <c r="A201" s="37"/>
      <c r="B201" s="38"/>
      <c r="C201" s="217" t="s">
        <v>360</v>
      </c>
      <c r="D201" s="217" t="s">
        <v>132</v>
      </c>
      <c r="E201" s="218" t="s">
        <v>361</v>
      </c>
      <c r="F201" s="219" t="s">
        <v>362</v>
      </c>
      <c r="G201" s="220" t="s">
        <v>211</v>
      </c>
      <c r="H201" s="221">
        <v>116</v>
      </c>
      <c r="I201" s="222"/>
      <c r="J201" s="223">
        <f>ROUND(I201*H201,2)</f>
        <v>0</v>
      </c>
      <c r="K201" s="224"/>
      <c r="L201" s="43"/>
      <c r="M201" s="225" t="s">
        <v>1</v>
      </c>
      <c r="N201" s="226" t="s">
        <v>41</v>
      </c>
      <c r="O201" s="90"/>
      <c r="P201" s="227">
        <f>O201*H201</f>
        <v>0</v>
      </c>
      <c r="Q201" s="227">
        <v>0.14000000000000001</v>
      </c>
      <c r="R201" s="227">
        <f>Q201*H201</f>
        <v>16.240000000000002</v>
      </c>
      <c r="S201" s="227">
        <v>0</v>
      </c>
      <c r="T201" s="227">
        <f>S201*H201</f>
        <v>0</v>
      </c>
      <c r="U201" s="228" t="s">
        <v>1</v>
      </c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29" t="s">
        <v>163</v>
      </c>
      <c r="AT201" s="229" t="s">
        <v>132</v>
      </c>
      <c r="AU201" s="229" t="s">
        <v>86</v>
      </c>
      <c r="AY201" s="16" t="s">
        <v>128</v>
      </c>
      <c r="BE201" s="230">
        <f>IF(N201="základní",J201,0)</f>
        <v>0</v>
      </c>
      <c r="BF201" s="230">
        <f>IF(N201="snížená",J201,0)</f>
        <v>0</v>
      </c>
      <c r="BG201" s="230">
        <f>IF(N201="zákl. přenesená",J201,0)</f>
        <v>0</v>
      </c>
      <c r="BH201" s="230">
        <f>IF(N201="sníž. přenesená",J201,0)</f>
        <v>0</v>
      </c>
      <c r="BI201" s="230">
        <f>IF(N201="nulová",J201,0)</f>
        <v>0</v>
      </c>
      <c r="BJ201" s="16" t="s">
        <v>84</v>
      </c>
      <c r="BK201" s="230">
        <f>ROUND(I201*H201,2)</f>
        <v>0</v>
      </c>
      <c r="BL201" s="16" t="s">
        <v>163</v>
      </c>
      <c r="BM201" s="229" t="s">
        <v>363</v>
      </c>
    </row>
    <row r="202" s="2" customFormat="1" ht="14.4" customHeight="1">
      <c r="A202" s="37"/>
      <c r="B202" s="38"/>
      <c r="C202" s="217" t="s">
        <v>364</v>
      </c>
      <c r="D202" s="217" t="s">
        <v>132</v>
      </c>
      <c r="E202" s="218" t="s">
        <v>365</v>
      </c>
      <c r="F202" s="219" t="s">
        <v>366</v>
      </c>
      <c r="G202" s="220" t="s">
        <v>211</v>
      </c>
      <c r="H202" s="221">
        <v>246</v>
      </c>
      <c r="I202" s="222"/>
      <c r="J202" s="223">
        <f>ROUND(I202*H202,2)</f>
        <v>0</v>
      </c>
      <c r="K202" s="224"/>
      <c r="L202" s="43"/>
      <c r="M202" s="225" t="s">
        <v>1</v>
      </c>
      <c r="N202" s="226" t="s">
        <v>41</v>
      </c>
      <c r="O202" s="90"/>
      <c r="P202" s="227">
        <f>O202*H202</f>
        <v>0</v>
      </c>
      <c r="Q202" s="227">
        <v>6.9999999999999994E-05</v>
      </c>
      <c r="R202" s="227">
        <f>Q202*H202</f>
        <v>0.017219999999999999</v>
      </c>
      <c r="S202" s="227">
        <v>0</v>
      </c>
      <c r="T202" s="227">
        <f>S202*H202</f>
        <v>0</v>
      </c>
      <c r="U202" s="228" t="s">
        <v>1</v>
      </c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29" t="s">
        <v>163</v>
      </c>
      <c r="AT202" s="229" t="s">
        <v>132</v>
      </c>
      <c r="AU202" s="229" t="s">
        <v>86</v>
      </c>
      <c r="AY202" s="16" t="s">
        <v>128</v>
      </c>
      <c r="BE202" s="230">
        <f>IF(N202="základní",J202,0)</f>
        <v>0</v>
      </c>
      <c r="BF202" s="230">
        <f>IF(N202="snížená",J202,0)</f>
        <v>0</v>
      </c>
      <c r="BG202" s="230">
        <f>IF(N202="zákl. přenesená",J202,0)</f>
        <v>0</v>
      </c>
      <c r="BH202" s="230">
        <f>IF(N202="sníž. přenesená",J202,0)</f>
        <v>0</v>
      </c>
      <c r="BI202" s="230">
        <f>IF(N202="nulová",J202,0)</f>
        <v>0</v>
      </c>
      <c r="BJ202" s="16" t="s">
        <v>84</v>
      </c>
      <c r="BK202" s="230">
        <f>ROUND(I202*H202,2)</f>
        <v>0</v>
      </c>
      <c r="BL202" s="16" t="s">
        <v>163</v>
      </c>
      <c r="BM202" s="229" t="s">
        <v>367</v>
      </c>
    </row>
    <row r="203" s="2" customFormat="1" ht="24.15" customHeight="1">
      <c r="A203" s="37"/>
      <c r="B203" s="38"/>
      <c r="C203" s="217" t="s">
        <v>368</v>
      </c>
      <c r="D203" s="217" t="s">
        <v>132</v>
      </c>
      <c r="E203" s="218" t="s">
        <v>369</v>
      </c>
      <c r="F203" s="219" t="s">
        <v>370</v>
      </c>
      <c r="G203" s="220" t="s">
        <v>211</v>
      </c>
      <c r="H203" s="221">
        <v>286</v>
      </c>
      <c r="I203" s="222"/>
      <c r="J203" s="223">
        <f>ROUND(I203*H203,2)</f>
        <v>0</v>
      </c>
      <c r="K203" s="224"/>
      <c r="L203" s="43"/>
      <c r="M203" s="225" t="s">
        <v>1</v>
      </c>
      <c r="N203" s="226" t="s">
        <v>41</v>
      </c>
      <c r="O203" s="90"/>
      <c r="P203" s="227">
        <f>O203*H203</f>
        <v>0</v>
      </c>
      <c r="Q203" s="227">
        <v>0</v>
      </c>
      <c r="R203" s="227">
        <f>Q203*H203</f>
        <v>0</v>
      </c>
      <c r="S203" s="227">
        <v>0</v>
      </c>
      <c r="T203" s="227">
        <f>S203*H203</f>
        <v>0</v>
      </c>
      <c r="U203" s="228" t="s">
        <v>1</v>
      </c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29" t="s">
        <v>163</v>
      </c>
      <c r="AT203" s="229" t="s">
        <v>132</v>
      </c>
      <c r="AU203" s="229" t="s">
        <v>86</v>
      </c>
      <c r="AY203" s="16" t="s">
        <v>128</v>
      </c>
      <c r="BE203" s="230">
        <f>IF(N203="základní",J203,0)</f>
        <v>0</v>
      </c>
      <c r="BF203" s="230">
        <f>IF(N203="snížená",J203,0)</f>
        <v>0</v>
      </c>
      <c r="BG203" s="230">
        <f>IF(N203="zákl. přenesená",J203,0)</f>
        <v>0</v>
      </c>
      <c r="BH203" s="230">
        <f>IF(N203="sníž. přenesená",J203,0)</f>
        <v>0</v>
      </c>
      <c r="BI203" s="230">
        <f>IF(N203="nulová",J203,0)</f>
        <v>0</v>
      </c>
      <c r="BJ203" s="16" t="s">
        <v>84</v>
      </c>
      <c r="BK203" s="230">
        <f>ROUND(I203*H203,2)</f>
        <v>0</v>
      </c>
      <c r="BL203" s="16" t="s">
        <v>163</v>
      </c>
      <c r="BM203" s="229" t="s">
        <v>371</v>
      </c>
    </row>
    <row r="204" s="2" customFormat="1" ht="14.4" customHeight="1">
      <c r="A204" s="37"/>
      <c r="B204" s="38"/>
      <c r="C204" s="231" t="s">
        <v>372</v>
      </c>
      <c r="D204" s="231" t="s">
        <v>139</v>
      </c>
      <c r="E204" s="232" t="s">
        <v>373</v>
      </c>
      <c r="F204" s="233" t="s">
        <v>374</v>
      </c>
      <c r="G204" s="234" t="s">
        <v>211</v>
      </c>
      <c r="H204" s="235">
        <v>300.30000000000001</v>
      </c>
      <c r="I204" s="236"/>
      <c r="J204" s="237">
        <f>ROUND(I204*H204,2)</f>
        <v>0</v>
      </c>
      <c r="K204" s="238"/>
      <c r="L204" s="239"/>
      <c r="M204" s="240" t="s">
        <v>1</v>
      </c>
      <c r="N204" s="241" t="s">
        <v>41</v>
      </c>
      <c r="O204" s="90"/>
      <c r="P204" s="227">
        <f>O204*H204</f>
        <v>0</v>
      </c>
      <c r="Q204" s="227">
        <v>0</v>
      </c>
      <c r="R204" s="227">
        <f>Q204*H204</f>
        <v>0</v>
      </c>
      <c r="S204" s="227">
        <v>0</v>
      </c>
      <c r="T204" s="227">
        <f>S204*H204</f>
        <v>0</v>
      </c>
      <c r="U204" s="228" t="s">
        <v>1</v>
      </c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29" t="s">
        <v>206</v>
      </c>
      <c r="AT204" s="229" t="s">
        <v>139</v>
      </c>
      <c r="AU204" s="229" t="s">
        <v>86</v>
      </c>
      <c r="AY204" s="16" t="s">
        <v>128</v>
      </c>
      <c r="BE204" s="230">
        <f>IF(N204="základní",J204,0)</f>
        <v>0</v>
      </c>
      <c r="BF204" s="230">
        <f>IF(N204="snížená",J204,0)</f>
        <v>0</v>
      </c>
      <c r="BG204" s="230">
        <f>IF(N204="zákl. přenesená",J204,0)</f>
        <v>0</v>
      </c>
      <c r="BH204" s="230">
        <f>IF(N204="sníž. přenesená",J204,0)</f>
        <v>0</v>
      </c>
      <c r="BI204" s="230">
        <f>IF(N204="nulová",J204,0)</f>
        <v>0</v>
      </c>
      <c r="BJ204" s="16" t="s">
        <v>84</v>
      </c>
      <c r="BK204" s="230">
        <f>ROUND(I204*H204,2)</f>
        <v>0</v>
      </c>
      <c r="BL204" s="16" t="s">
        <v>163</v>
      </c>
      <c r="BM204" s="229" t="s">
        <v>375</v>
      </c>
    </row>
    <row r="205" s="13" customFormat="1">
      <c r="A205" s="13"/>
      <c r="B205" s="242"/>
      <c r="C205" s="243"/>
      <c r="D205" s="244" t="s">
        <v>145</v>
      </c>
      <c r="E205" s="243"/>
      <c r="F205" s="245" t="s">
        <v>376</v>
      </c>
      <c r="G205" s="243"/>
      <c r="H205" s="246">
        <v>300.30000000000001</v>
      </c>
      <c r="I205" s="247"/>
      <c r="J205" s="243"/>
      <c r="K205" s="243"/>
      <c r="L205" s="248"/>
      <c r="M205" s="249"/>
      <c r="N205" s="250"/>
      <c r="O205" s="250"/>
      <c r="P205" s="250"/>
      <c r="Q205" s="250"/>
      <c r="R205" s="250"/>
      <c r="S205" s="250"/>
      <c r="T205" s="250"/>
      <c r="U205" s="251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52" t="s">
        <v>145</v>
      </c>
      <c r="AU205" s="252" t="s">
        <v>86</v>
      </c>
      <c r="AV205" s="13" t="s">
        <v>86</v>
      </c>
      <c r="AW205" s="13" t="s">
        <v>4</v>
      </c>
      <c r="AX205" s="13" t="s">
        <v>84</v>
      </c>
      <c r="AY205" s="252" t="s">
        <v>128</v>
      </c>
    </row>
    <row r="206" s="2" customFormat="1" ht="24.15" customHeight="1">
      <c r="A206" s="37"/>
      <c r="B206" s="38"/>
      <c r="C206" s="217" t="s">
        <v>377</v>
      </c>
      <c r="D206" s="217" t="s">
        <v>132</v>
      </c>
      <c r="E206" s="218" t="s">
        <v>378</v>
      </c>
      <c r="F206" s="219" t="s">
        <v>379</v>
      </c>
      <c r="G206" s="220" t="s">
        <v>135</v>
      </c>
      <c r="H206" s="221">
        <v>40</v>
      </c>
      <c r="I206" s="222"/>
      <c r="J206" s="223">
        <f>ROUND(I206*H206,2)</f>
        <v>0</v>
      </c>
      <c r="K206" s="224"/>
      <c r="L206" s="43"/>
      <c r="M206" s="225" t="s">
        <v>1</v>
      </c>
      <c r="N206" s="226" t="s">
        <v>41</v>
      </c>
      <c r="O206" s="90"/>
      <c r="P206" s="227">
        <f>O206*H206</f>
        <v>0</v>
      </c>
      <c r="Q206" s="227">
        <v>0</v>
      </c>
      <c r="R206" s="227">
        <f>Q206*H206</f>
        <v>0</v>
      </c>
      <c r="S206" s="227">
        <v>0</v>
      </c>
      <c r="T206" s="227">
        <f>S206*H206</f>
        <v>0</v>
      </c>
      <c r="U206" s="228" t="s">
        <v>1</v>
      </c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29" t="s">
        <v>163</v>
      </c>
      <c r="AT206" s="229" t="s">
        <v>132</v>
      </c>
      <c r="AU206" s="229" t="s">
        <v>86</v>
      </c>
      <c r="AY206" s="16" t="s">
        <v>128</v>
      </c>
      <c r="BE206" s="230">
        <f>IF(N206="základní",J206,0)</f>
        <v>0</v>
      </c>
      <c r="BF206" s="230">
        <f>IF(N206="snížená",J206,0)</f>
        <v>0</v>
      </c>
      <c r="BG206" s="230">
        <f>IF(N206="zákl. přenesená",J206,0)</f>
        <v>0</v>
      </c>
      <c r="BH206" s="230">
        <f>IF(N206="sníž. přenesená",J206,0)</f>
        <v>0</v>
      </c>
      <c r="BI206" s="230">
        <f>IF(N206="nulová",J206,0)</f>
        <v>0</v>
      </c>
      <c r="BJ206" s="16" t="s">
        <v>84</v>
      </c>
      <c r="BK206" s="230">
        <f>ROUND(I206*H206,2)</f>
        <v>0</v>
      </c>
      <c r="BL206" s="16" t="s">
        <v>163</v>
      </c>
      <c r="BM206" s="229" t="s">
        <v>380</v>
      </c>
    </row>
    <row r="207" s="2" customFormat="1" ht="24.15" customHeight="1">
      <c r="A207" s="37"/>
      <c r="B207" s="38"/>
      <c r="C207" s="217" t="s">
        <v>381</v>
      </c>
      <c r="D207" s="217" t="s">
        <v>132</v>
      </c>
      <c r="E207" s="218" t="s">
        <v>382</v>
      </c>
      <c r="F207" s="219" t="s">
        <v>383</v>
      </c>
      <c r="G207" s="220" t="s">
        <v>135</v>
      </c>
      <c r="H207" s="221">
        <v>16</v>
      </c>
      <c r="I207" s="222"/>
      <c r="J207" s="223">
        <f>ROUND(I207*H207,2)</f>
        <v>0</v>
      </c>
      <c r="K207" s="224"/>
      <c r="L207" s="43"/>
      <c r="M207" s="225" t="s">
        <v>1</v>
      </c>
      <c r="N207" s="226" t="s">
        <v>41</v>
      </c>
      <c r="O207" s="90"/>
      <c r="P207" s="227">
        <f>O207*H207</f>
        <v>0</v>
      </c>
      <c r="Q207" s="227">
        <v>0</v>
      </c>
      <c r="R207" s="227">
        <f>Q207*H207</f>
        <v>0</v>
      </c>
      <c r="S207" s="227">
        <v>0</v>
      </c>
      <c r="T207" s="227">
        <f>S207*H207</f>
        <v>0</v>
      </c>
      <c r="U207" s="228" t="s">
        <v>1</v>
      </c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29" t="s">
        <v>163</v>
      </c>
      <c r="AT207" s="229" t="s">
        <v>132</v>
      </c>
      <c r="AU207" s="229" t="s">
        <v>86</v>
      </c>
      <c r="AY207" s="16" t="s">
        <v>128</v>
      </c>
      <c r="BE207" s="230">
        <f>IF(N207="základní",J207,0)</f>
        <v>0</v>
      </c>
      <c r="BF207" s="230">
        <f>IF(N207="snížená",J207,0)</f>
        <v>0</v>
      </c>
      <c r="BG207" s="230">
        <f>IF(N207="zákl. přenesená",J207,0)</f>
        <v>0</v>
      </c>
      <c r="BH207" s="230">
        <f>IF(N207="sníž. přenesená",J207,0)</f>
        <v>0</v>
      </c>
      <c r="BI207" s="230">
        <f>IF(N207="nulová",J207,0)</f>
        <v>0</v>
      </c>
      <c r="BJ207" s="16" t="s">
        <v>84</v>
      </c>
      <c r="BK207" s="230">
        <f>ROUND(I207*H207,2)</f>
        <v>0</v>
      </c>
      <c r="BL207" s="16" t="s">
        <v>163</v>
      </c>
      <c r="BM207" s="229" t="s">
        <v>384</v>
      </c>
    </row>
    <row r="208" s="2" customFormat="1" ht="24.15" customHeight="1">
      <c r="A208" s="37"/>
      <c r="B208" s="38"/>
      <c r="C208" s="217" t="s">
        <v>385</v>
      </c>
      <c r="D208" s="217" t="s">
        <v>132</v>
      </c>
      <c r="E208" s="218" t="s">
        <v>386</v>
      </c>
      <c r="F208" s="219" t="s">
        <v>387</v>
      </c>
      <c r="G208" s="220" t="s">
        <v>135</v>
      </c>
      <c r="H208" s="221">
        <v>7</v>
      </c>
      <c r="I208" s="222"/>
      <c r="J208" s="223">
        <f>ROUND(I208*H208,2)</f>
        <v>0</v>
      </c>
      <c r="K208" s="224"/>
      <c r="L208" s="43"/>
      <c r="M208" s="225" t="s">
        <v>1</v>
      </c>
      <c r="N208" s="226" t="s">
        <v>41</v>
      </c>
      <c r="O208" s="90"/>
      <c r="P208" s="227">
        <f>O208*H208</f>
        <v>0</v>
      </c>
      <c r="Q208" s="227">
        <v>0</v>
      </c>
      <c r="R208" s="227">
        <f>Q208*H208</f>
        <v>0</v>
      </c>
      <c r="S208" s="227">
        <v>0</v>
      </c>
      <c r="T208" s="227">
        <f>S208*H208</f>
        <v>0</v>
      </c>
      <c r="U208" s="228" t="s">
        <v>1</v>
      </c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229" t="s">
        <v>163</v>
      </c>
      <c r="AT208" s="229" t="s">
        <v>132</v>
      </c>
      <c r="AU208" s="229" t="s">
        <v>86</v>
      </c>
      <c r="AY208" s="16" t="s">
        <v>128</v>
      </c>
      <c r="BE208" s="230">
        <f>IF(N208="základní",J208,0)</f>
        <v>0</v>
      </c>
      <c r="BF208" s="230">
        <f>IF(N208="snížená",J208,0)</f>
        <v>0</v>
      </c>
      <c r="BG208" s="230">
        <f>IF(N208="zákl. přenesená",J208,0)</f>
        <v>0</v>
      </c>
      <c r="BH208" s="230">
        <f>IF(N208="sníž. přenesená",J208,0)</f>
        <v>0</v>
      </c>
      <c r="BI208" s="230">
        <f>IF(N208="nulová",J208,0)</f>
        <v>0</v>
      </c>
      <c r="BJ208" s="16" t="s">
        <v>84</v>
      </c>
      <c r="BK208" s="230">
        <f>ROUND(I208*H208,2)</f>
        <v>0</v>
      </c>
      <c r="BL208" s="16" t="s">
        <v>163</v>
      </c>
      <c r="BM208" s="229" t="s">
        <v>388</v>
      </c>
    </row>
    <row r="209" s="2" customFormat="1" ht="24.15" customHeight="1">
      <c r="A209" s="37"/>
      <c r="B209" s="38"/>
      <c r="C209" s="217" t="s">
        <v>389</v>
      </c>
      <c r="D209" s="217" t="s">
        <v>132</v>
      </c>
      <c r="E209" s="218" t="s">
        <v>390</v>
      </c>
      <c r="F209" s="219" t="s">
        <v>391</v>
      </c>
      <c r="G209" s="220" t="s">
        <v>135</v>
      </c>
      <c r="H209" s="221">
        <v>29</v>
      </c>
      <c r="I209" s="222"/>
      <c r="J209" s="223">
        <f>ROUND(I209*H209,2)</f>
        <v>0</v>
      </c>
      <c r="K209" s="224"/>
      <c r="L209" s="43"/>
      <c r="M209" s="225" t="s">
        <v>1</v>
      </c>
      <c r="N209" s="226" t="s">
        <v>41</v>
      </c>
      <c r="O209" s="90"/>
      <c r="P209" s="227">
        <f>O209*H209</f>
        <v>0</v>
      </c>
      <c r="Q209" s="227">
        <v>0.10100000000000001</v>
      </c>
      <c r="R209" s="227">
        <f>Q209*H209</f>
        <v>2.9290000000000003</v>
      </c>
      <c r="S209" s="227">
        <v>0</v>
      </c>
      <c r="T209" s="227">
        <f>S209*H209</f>
        <v>0</v>
      </c>
      <c r="U209" s="228" t="s">
        <v>1</v>
      </c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29" t="s">
        <v>163</v>
      </c>
      <c r="AT209" s="229" t="s">
        <v>132</v>
      </c>
      <c r="AU209" s="229" t="s">
        <v>86</v>
      </c>
      <c r="AY209" s="16" t="s">
        <v>128</v>
      </c>
      <c r="BE209" s="230">
        <f>IF(N209="základní",J209,0)</f>
        <v>0</v>
      </c>
      <c r="BF209" s="230">
        <f>IF(N209="snížená",J209,0)</f>
        <v>0</v>
      </c>
      <c r="BG209" s="230">
        <f>IF(N209="zákl. přenesená",J209,0)</f>
        <v>0</v>
      </c>
      <c r="BH209" s="230">
        <f>IF(N209="sníž. přenesená",J209,0)</f>
        <v>0</v>
      </c>
      <c r="BI209" s="230">
        <f>IF(N209="nulová",J209,0)</f>
        <v>0</v>
      </c>
      <c r="BJ209" s="16" t="s">
        <v>84</v>
      </c>
      <c r="BK209" s="230">
        <f>ROUND(I209*H209,2)</f>
        <v>0</v>
      </c>
      <c r="BL209" s="16" t="s">
        <v>163</v>
      </c>
      <c r="BM209" s="229" t="s">
        <v>392</v>
      </c>
    </row>
    <row r="210" s="2" customFormat="1" ht="37.8" customHeight="1">
      <c r="A210" s="37"/>
      <c r="B210" s="38"/>
      <c r="C210" s="217" t="s">
        <v>393</v>
      </c>
      <c r="D210" s="217" t="s">
        <v>132</v>
      </c>
      <c r="E210" s="218" t="s">
        <v>394</v>
      </c>
      <c r="F210" s="219" t="s">
        <v>395</v>
      </c>
      <c r="G210" s="220" t="s">
        <v>135</v>
      </c>
      <c r="H210" s="221">
        <v>11</v>
      </c>
      <c r="I210" s="222"/>
      <c r="J210" s="223">
        <f>ROUND(I210*H210,2)</f>
        <v>0</v>
      </c>
      <c r="K210" s="224"/>
      <c r="L210" s="43"/>
      <c r="M210" s="225" t="s">
        <v>1</v>
      </c>
      <c r="N210" s="226" t="s">
        <v>41</v>
      </c>
      <c r="O210" s="90"/>
      <c r="P210" s="227">
        <f>O210*H210</f>
        <v>0</v>
      </c>
      <c r="Q210" s="227">
        <v>0.084250000000000005</v>
      </c>
      <c r="R210" s="227">
        <f>Q210*H210</f>
        <v>0.92675000000000007</v>
      </c>
      <c r="S210" s="227">
        <v>0</v>
      </c>
      <c r="T210" s="227">
        <f>S210*H210</f>
        <v>0</v>
      </c>
      <c r="U210" s="228" t="s">
        <v>1</v>
      </c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29" t="s">
        <v>163</v>
      </c>
      <c r="AT210" s="229" t="s">
        <v>132</v>
      </c>
      <c r="AU210" s="229" t="s">
        <v>86</v>
      </c>
      <c r="AY210" s="16" t="s">
        <v>128</v>
      </c>
      <c r="BE210" s="230">
        <f>IF(N210="základní",J210,0)</f>
        <v>0</v>
      </c>
      <c r="BF210" s="230">
        <f>IF(N210="snížená",J210,0)</f>
        <v>0</v>
      </c>
      <c r="BG210" s="230">
        <f>IF(N210="zákl. přenesená",J210,0)</f>
        <v>0</v>
      </c>
      <c r="BH210" s="230">
        <f>IF(N210="sníž. přenesená",J210,0)</f>
        <v>0</v>
      </c>
      <c r="BI210" s="230">
        <f>IF(N210="nulová",J210,0)</f>
        <v>0</v>
      </c>
      <c r="BJ210" s="16" t="s">
        <v>84</v>
      </c>
      <c r="BK210" s="230">
        <f>ROUND(I210*H210,2)</f>
        <v>0</v>
      </c>
      <c r="BL210" s="16" t="s">
        <v>163</v>
      </c>
      <c r="BM210" s="229" t="s">
        <v>396</v>
      </c>
    </row>
    <row r="211" s="2" customFormat="1" ht="24.15" customHeight="1">
      <c r="A211" s="37"/>
      <c r="B211" s="38"/>
      <c r="C211" s="217" t="s">
        <v>397</v>
      </c>
      <c r="D211" s="217" t="s">
        <v>132</v>
      </c>
      <c r="E211" s="218" t="s">
        <v>398</v>
      </c>
      <c r="F211" s="219" t="s">
        <v>399</v>
      </c>
      <c r="G211" s="220" t="s">
        <v>211</v>
      </c>
      <c r="H211" s="221">
        <v>4</v>
      </c>
      <c r="I211" s="222"/>
      <c r="J211" s="223">
        <f>ROUND(I211*H211,2)</f>
        <v>0</v>
      </c>
      <c r="K211" s="224"/>
      <c r="L211" s="43"/>
      <c r="M211" s="225" t="s">
        <v>1</v>
      </c>
      <c r="N211" s="226" t="s">
        <v>41</v>
      </c>
      <c r="O211" s="90"/>
      <c r="P211" s="227">
        <f>O211*H211</f>
        <v>0</v>
      </c>
      <c r="Q211" s="227">
        <v>0.14321</v>
      </c>
      <c r="R211" s="227">
        <f>Q211*H211</f>
        <v>0.57284000000000002</v>
      </c>
      <c r="S211" s="227">
        <v>0</v>
      </c>
      <c r="T211" s="227">
        <f>S211*H211</f>
        <v>0</v>
      </c>
      <c r="U211" s="228" t="s">
        <v>1</v>
      </c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29" t="s">
        <v>163</v>
      </c>
      <c r="AT211" s="229" t="s">
        <v>132</v>
      </c>
      <c r="AU211" s="229" t="s">
        <v>86</v>
      </c>
      <c r="AY211" s="16" t="s">
        <v>128</v>
      </c>
      <c r="BE211" s="230">
        <f>IF(N211="základní",J211,0)</f>
        <v>0</v>
      </c>
      <c r="BF211" s="230">
        <f>IF(N211="snížená",J211,0)</f>
        <v>0</v>
      </c>
      <c r="BG211" s="230">
        <f>IF(N211="zákl. přenesená",J211,0)</f>
        <v>0</v>
      </c>
      <c r="BH211" s="230">
        <f>IF(N211="sníž. přenesená",J211,0)</f>
        <v>0</v>
      </c>
      <c r="BI211" s="230">
        <f>IF(N211="nulová",J211,0)</f>
        <v>0</v>
      </c>
      <c r="BJ211" s="16" t="s">
        <v>84</v>
      </c>
      <c r="BK211" s="230">
        <f>ROUND(I211*H211,2)</f>
        <v>0</v>
      </c>
      <c r="BL211" s="16" t="s">
        <v>163</v>
      </c>
      <c r="BM211" s="229" t="s">
        <v>400</v>
      </c>
    </row>
    <row r="212" s="2" customFormat="1" ht="24.15" customHeight="1">
      <c r="A212" s="37"/>
      <c r="B212" s="38"/>
      <c r="C212" s="217" t="s">
        <v>401</v>
      </c>
      <c r="D212" s="217" t="s">
        <v>132</v>
      </c>
      <c r="E212" s="218" t="s">
        <v>402</v>
      </c>
      <c r="F212" s="219" t="s">
        <v>403</v>
      </c>
      <c r="G212" s="220" t="s">
        <v>211</v>
      </c>
      <c r="H212" s="221">
        <v>10</v>
      </c>
      <c r="I212" s="222"/>
      <c r="J212" s="223">
        <f>ROUND(I212*H212,2)</f>
        <v>0</v>
      </c>
      <c r="K212" s="224"/>
      <c r="L212" s="43"/>
      <c r="M212" s="225" t="s">
        <v>1</v>
      </c>
      <c r="N212" s="226" t="s">
        <v>41</v>
      </c>
      <c r="O212" s="90"/>
      <c r="P212" s="227">
        <f>O212*H212</f>
        <v>0</v>
      </c>
      <c r="Q212" s="227">
        <v>0.11934</v>
      </c>
      <c r="R212" s="227">
        <f>Q212*H212</f>
        <v>1.1934</v>
      </c>
      <c r="S212" s="227">
        <v>0</v>
      </c>
      <c r="T212" s="227">
        <f>S212*H212</f>
        <v>0</v>
      </c>
      <c r="U212" s="228" t="s">
        <v>1</v>
      </c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29" t="s">
        <v>163</v>
      </c>
      <c r="AT212" s="229" t="s">
        <v>132</v>
      </c>
      <c r="AU212" s="229" t="s">
        <v>86</v>
      </c>
      <c r="AY212" s="16" t="s">
        <v>128</v>
      </c>
      <c r="BE212" s="230">
        <f>IF(N212="základní",J212,0)</f>
        <v>0</v>
      </c>
      <c r="BF212" s="230">
        <f>IF(N212="snížená",J212,0)</f>
        <v>0</v>
      </c>
      <c r="BG212" s="230">
        <f>IF(N212="zákl. přenesená",J212,0)</f>
        <v>0</v>
      </c>
      <c r="BH212" s="230">
        <f>IF(N212="sníž. přenesená",J212,0)</f>
        <v>0</v>
      </c>
      <c r="BI212" s="230">
        <f>IF(N212="nulová",J212,0)</f>
        <v>0</v>
      </c>
      <c r="BJ212" s="16" t="s">
        <v>84</v>
      </c>
      <c r="BK212" s="230">
        <f>ROUND(I212*H212,2)</f>
        <v>0</v>
      </c>
      <c r="BL212" s="16" t="s">
        <v>163</v>
      </c>
      <c r="BM212" s="229" t="s">
        <v>404</v>
      </c>
    </row>
    <row r="213" s="2" customFormat="1" ht="37.8" customHeight="1">
      <c r="A213" s="37"/>
      <c r="B213" s="38"/>
      <c r="C213" s="217" t="s">
        <v>405</v>
      </c>
      <c r="D213" s="217" t="s">
        <v>132</v>
      </c>
      <c r="E213" s="218" t="s">
        <v>406</v>
      </c>
      <c r="F213" s="219" t="s">
        <v>407</v>
      </c>
      <c r="G213" s="220" t="s">
        <v>135</v>
      </c>
      <c r="H213" s="221">
        <v>9</v>
      </c>
      <c r="I213" s="222"/>
      <c r="J213" s="223">
        <f>ROUND(I213*H213,2)</f>
        <v>0</v>
      </c>
      <c r="K213" s="224"/>
      <c r="L213" s="43"/>
      <c r="M213" s="225" t="s">
        <v>1</v>
      </c>
      <c r="N213" s="226" t="s">
        <v>41</v>
      </c>
      <c r="O213" s="90"/>
      <c r="P213" s="227">
        <f>O213*H213</f>
        <v>0</v>
      </c>
      <c r="Q213" s="227">
        <v>0</v>
      </c>
      <c r="R213" s="227">
        <f>Q213*H213</f>
        <v>0</v>
      </c>
      <c r="S213" s="227">
        <v>0.44</v>
      </c>
      <c r="T213" s="227">
        <f>S213*H213</f>
        <v>3.96</v>
      </c>
      <c r="U213" s="228" t="s">
        <v>1</v>
      </c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29" t="s">
        <v>163</v>
      </c>
      <c r="AT213" s="229" t="s">
        <v>132</v>
      </c>
      <c r="AU213" s="229" t="s">
        <v>86</v>
      </c>
      <c r="AY213" s="16" t="s">
        <v>128</v>
      </c>
      <c r="BE213" s="230">
        <f>IF(N213="základní",J213,0)</f>
        <v>0</v>
      </c>
      <c r="BF213" s="230">
        <f>IF(N213="snížená",J213,0)</f>
        <v>0</v>
      </c>
      <c r="BG213" s="230">
        <f>IF(N213="zákl. přenesená",J213,0)</f>
        <v>0</v>
      </c>
      <c r="BH213" s="230">
        <f>IF(N213="sníž. přenesená",J213,0)</f>
        <v>0</v>
      </c>
      <c r="BI213" s="230">
        <f>IF(N213="nulová",J213,0)</f>
        <v>0</v>
      </c>
      <c r="BJ213" s="16" t="s">
        <v>84</v>
      </c>
      <c r="BK213" s="230">
        <f>ROUND(I213*H213,2)</f>
        <v>0</v>
      </c>
      <c r="BL213" s="16" t="s">
        <v>163</v>
      </c>
      <c r="BM213" s="229" t="s">
        <v>408</v>
      </c>
    </row>
    <row r="214" s="2" customFormat="1" ht="24.15" customHeight="1">
      <c r="A214" s="37"/>
      <c r="B214" s="38"/>
      <c r="C214" s="217" t="s">
        <v>409</v>
      </c>
      <c r="D214" s="217" t="s">
        <v>132</v>
      </c>
      <c r="E214" s="218" t="s">
        <v>410</v>
      </c>
      <c r="F214" s="219" t="s">
        <v>411</v>
      </c>
      <c r="G214" s="220" t="s">
        <v>135</v>
      </c>
      <c r="H214" s="221">
        <v>7</v>
      </c>
      <c r="I214" s="222"/>
      <c r="J214" s="223">
        <f>ROUND(I214*H214,2)</f>
        <v>0</v>
      </c>
      <c r="K214" s="224"/>
      <c r="L214" s="43"/>
      <c r="M214" s="225" t="s">
        <v>1</v>
      </c>
      <c r="N214" s="226" t="s">
        <v>41</v>
      </c>
      <c r="O214" s="90"/>
      <c r="P214" s="227">
        <f>O214*H214</f>
        <v>0</v>
      </c>
      <c r="Q214" s="227">
        <v>0</v>
      </c>
      <c r="R214" s="227">
        <f>Q214*H214</f>
        <v>0</v>
      </c>
      <c r="S214" s="227">
        <v>0.316</v>
      </c>
      <c r="T214" s="227">
        <f>S214*H214</f>
        <v>2.2120000000000002</v>
      </c>
      <c r="U214" s="228" t="s">
        <v>1</v>
      </c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229" t="s">
        <v>163</v>
      </c>
      <c r="AT214" s="229" t="s">
        <v>132</v>
      </c>
      <c r="AU214" s="229" t="s">
        <v>86</v>
      </c>
      <c r="AY214" s="16" t="s">
        <v>128</v>
      </c>
      <c r="BE214" s="230">
        <f>IF(N214="základní",J214,0)</f>
        <v>0</v>
      </c>
      <c r="BF214" s="230">
        <f>IF(N214="snížená",J214,0)</f>
        <v>0</v>
      </c>
      <c r="BG214" s="230">
        <f>IF(N214="zákl. přenesená",J214,0)</f>
        <v>0</v>
      </c>
      <c r="BH214" s="230">
        <f>IF(N214="sníž. přenesená",J214,0)</f>
        <v>0</v>
      </c>
      <c r="BI214" s="230">
        <f>IF(N214="nulová",J214,0)</f>
        <v>0</v>
      </c>
      <c r="BJ214" s="16" t="s">
        <v>84</v>
      </c>
      <c r="BK214" s="230">
        <f>ROUND(I214*H214,2)</f>
        <v>0</v>
      </c>
      <c r="BL214" s="16" t="s">
        <v>163</v>
      </c>
      <c r="BM214" s="229" t="s">
        <v>412</v>
      </c>
    </row>
    <row r="215" s="2" customFormat="1" ht="24.15" customHeight="1">
      <c r="A215" s="37"/>
      <c r="B215" s="38"/>
      <c r="C215" s="217" t="s">
        <v>163</v>
      </c>
      <c r="D215" s="217" t="s">
        <v>132</v>
      </c>
      <c r="E215" s="218" t="s">
        <v>413</v>
      </c>
      <c r="F215" s="219" t="s">
        <v>414</v>
      </c>
      <c r="G215" s="220" t="s">
        <v>135</v>
      </c>
      <c r="H215" s="221">
        <v>29</v>
      </c>
      <c r="I215" s="222"/>
      <c r="J215" s="223">
        <f>ROUND(I215*H215,2)</f>
        <v>0</v>
      </c>
      <c r="K215" s="224"/>
      <c r="L215" s="43"/>
      <c r="M215" s="225" t="s">
        <v>1</v>
      </c>
      <c r="N215" s="226" t="s">
        <v>41</v>
      </c>
      <c r="O215" s="90"/>
      <c r="P215" s="227">
        <f>O215*H215</f>
        <v>0</v>
      </c>
      <c r="Q215" s="227">
        <v>0</v>
      </c>
      <c r="R215" s="227">
        <f>Q215*H215</f>
        <v>0</v>
      </c>
      <c r="S215" s="227">
        <v>0.255</v>
      </c>
      <c r="T215" s="227">
        <f>S215*H215</f>
        <v>7.3950000000000005</v>
      </c>
      <c r="U215" s="228" t="s">
        <v>1</v>
      </c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29" t="s">
        <v>163</v>
      </c>
      <c r="AT215" s="229" t="s">
        <v>132</v>
      </c>
      <c r="AU215" s="229" t="s">
        <v>86</v>
      </c>
      <c r="AY215" s="16" t="s">
        <v>128</v>
      </c>
      <c r="BE215" s="230">
        <f>IF(N215="základní",J215,0)</f>
        <v>0</v>
      </c>
      <c r="BF215" s="230">
        <f>IF(N215="snížená",J215,0)</f>
        <v>0</v>
      </c>
      <c r="BG215" s="230">
        <f>IF(N215="zákl. přenesená",J215,0)</f>
        <v>0</v>
      </c>
      <c r="BH215" s="230">
        <f>IF(N215="sníž. přenesená",J215,0)</f>
        <v>0</v>
      </c>
      <c r="BI215" s="230">
        <f>IF(N215="nulová",J215,0)</f>
        <v>0</v>
      </c>
      <c r="BJ215" s="16" t="s">
        <v>84</v>
      </c>
      <c r="BK215" s="230">
        <f>ROUND(I215*H215,2)</f>
        <v>0</v>
      </c>
      <c r="BL215" s="16" t="s">
        <v>163</v>
      </c>
      <c r="BM215" s="229" t="s">
        <v>415</v>
      </c>
    </row>
    <row r="216" s="2" customFormat="1" ht="24.15" customHeight="1">
      <c r="A216" s="37"/>
      <c r="B216" s="38"/>
      <c r="C216" s="217" t="s">
        <v>416</v>
      </c>
      <c r="D216" s="217" t="s">
        <v>132</v>
      </c>
      <c r="E216" s="218" t="s">
        <v>417</v>
      </c>
      <c r="F216" s="219" t="s">
        <v>418</v>
      </c>
      <c r="G216" s="220" t="s">
        <v>135</v>
      </c>
      <c r="H216" s="221">
        <v>11</v>
      </c>
      <c r="I216" s="222"/>
      <c r="J216" s="223">
        <f>ROUND(I216*H216,2)</f>
        <v>0</v>
      </c>
      <c r="K216" s="224"/>
      <c r="L216" s="43"/>
      <c r="M216" s="225" t="s">
        <v>1</v>
      </c>
      <c r="N216" s="226" t="s">
        <v>41</v>
      </c>
      <c r="O216" s="90"/>
      <c r="P216" s="227">
        <f>O216*H216</f>
        <v>0</v>
      </c>
      <c r="Q216" s="227">
        <v>0</v>
      </c>
      <c r="R216" s="227">
        <f>Q216*H216</f>
        <v>0</v>
      </c>
      <c r="S216" s="227">
        <v>0.29499999999999998</v>
      </c>
      <c r="T216" s="227">
        <f>S216*H216</f>
        <v>3.2449999999999997</v>
      </c>
      <c r="U216" s="228" t="s">
        <v>1</v>
      </c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29" t="s">
        <v>163</v>
      </c>
      <c r="AT216" s="229" t="s">
        <v>132</v>
      </c>
      <c r="AU216" s="229" t="s">
        <v>86</v>
      </c>
      <c r="AY216" s="16" t="s">
        <v>128</v>
      </c>
      <c r="BE216" s="230">
        <f>IF(N216="základní",J216,0)</f>
        <v>0</v>
      </c>
      <c r="BF216" s="230">
        <f>IF(N216="snížená",J216,0)</f>
        <v>0</v>
      </c>
      <c r="BG216" s="230">
        <f>IF(N216="zákl. přenesená",J216,0)</f>
        <v>0</v>
      </c>
      <c r="BH216" s="230">
        <f>IF(N216="sníž. přenesená",J216,0)</f>
        <v>0</v>
      </c>
      <c r="BI216" s="230">
        <f>IF(N216="nulová",J216,0)</f>
        <v>0</v>
      </c>
      <c r="BJ216" s="16" t="s">
        <v>84</v>
      </c>
      <c r="BK216" s="230">
        <f>ROUND(I216*H216,2)</f>
        <v>0</v>
      </c>
      <c r="BL216" s="16" t="s">
        <v>163</v>
      </c>
      <c r="BM216" s="229" t="s">
        <v>419</v>
      </c>
    </row>
    <row r="217" s="2" customFormat="1" ht="37.8" customHeight="1">
      <c r="A217" s="37"/>
      <c r="B217" s="38"/>
      <c r="C217" s="217" t="s">
        <v>420</v>
      </c>
      <c r="D217" s="217" t="s">
        <v>132</v>
      </c>
      <c r="E217" s="218" t="s">
        <v>421</v>
      </c>
      <c r="F217" s="219" t="s">
        <v>422</v>
      </c>
      <c r="G217" s="220" t="s">
        <v>211</v>
      </c>
      <c r="H217" s="221">
        <v>10</v>
      </c>
      <c r="I217" s="222"/>
      <c r="J217" s="223">
        <f>ROUND(I217*H217,2)</f>
        <v>0</v>
      </c>
      <c r="K217" s="224"/>
      <c r="L217" s="43"/>
      <c r="M217" s="225" t="s">
        <v>1</v>
      </c>
      <c r="N217" s="226" t="s">
        <v>41</v>
      </c>
      <c r="O217" s="90"/>
      <c r="P217" s="227">
        <f>O217*H217</f>
        <v>0</v>
      </c>
      <c r="Q217" s="227">
        <v>0</v>
      </c>
      <c r="R217" s="227">
        <f>Q217*H217</f>
        <v>0</v>
      </c>
      <c r="S217" s="227">
        <v>0.23000000000000001</v>
      </c>
      <c r="T217" s="227">
        <f>S217*H217</f>
        <v>2.3000000000000003</v>
      </c>
      <c r="U217" s="228" t="s">
        <v>1</v>
      </c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29" t="s">
        <v>163</v>
      </c>
      <c r="AT217" s="229" t="s">
        <v>132</v>
      </c>
      <c r="AU217" s="229" t="s">
        <v>86</v>
      </c>
      <c r="AY217" s="16" t="s">
        <v>128</v>
      </c>
      <c r="BE217" s="230">
        <f>IF(N217="základní",J217,0)</f>
        <v>0</v>
      </c>
      <c r="BF217" s="230">
        <f>IF(N217="snížená",J217,0)</f>
        <v>0</v>
      </c>
      <c r="BG217" s="230">
        <f>IF(N217="zákl. přenesená",J217,0)</f>
        <v>0</v>
      </c>
      <c r="BH217" s="230">
        <f>IF(N217="sníž. přenesená",J217,0)</f>
        <v>0</v>
      </c>
      <c r="BI217" s="230">
        <f>IF(N217="nulová",J217,0)</f>
        <v>0</v>
      </c>
      <c r="BJ217" s="16" t="s">
        <v>84</v>
      </c>
      <c r="BK217" s="230">
        <f>ROUND(I217*H217,2)</f>
        <v>0</v>
      </c>
      <c r="BL217" s="16" t="s">
        <v>163</v>
      </c>
      <c r="BM217" s="229" t="s">
        <v>423</v>
      </c>
    </row>
    <row r="218" s="2" customFormat="1" ht="24.15" customHeight="1">
      <c r="A218" s="37"/>
      <c r="B218" s="38"/>
      <c r="C218" s="217" t="s">
        <v>424</v>
      </c>
      <c r="D218" s="217" t="s">
        <v>132</v>
      </c>
      <c r="E218" s="218" t="s">
        <v>425</v>
      </c>
      <c r="F218" s="219" t="s">
        <v>426</v>
      </c>
      <c r="G218" s="220" t="s">
        <v>211</v>
      </c>
      <c r="H218" s="221">
        <v>4</v>
      </c>
      <c r="I218" s="222"/>
      <c r="J218" s="223">
        <f>ROUND(I218*H218,2)</f>
        <v>0</v>
      </c>
      <c r="K218" s="224"/>
      <c r="L218" s="43"/>
      <c r="M218" s="225" t="s">
        <v>1</v>
      </c>
      <c r="N218" s="226" t="s">
        <v>41</v>
      </c>
      <c r="O218" s="90"/>
      <c r="P218" s="227">
        <f>O218*H218</f>
        <v>0</v>
      </c>
      <c r="Q218" s="227">
        <v>0</v>
      </c>
      <c r="R218" s="227">
        <f>Q218*H218</f>
        <v>0</v>
      </c>
      <c r="S218" s="227">
        <v>0.28999999999999998</v>
      </c>
      <c r="T218" s="227">
        <f>S218*H218</f>
        <v>1.1599999999999999</v>
      </c>
      <c r="U218" s="228" t="s">
        <v>1</v>
      </c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29" t="s">
        <v>163</v>
      </c>
      <c r="AT218" s="229" t="s">
        <v>132</v>
      </c>
      <c r="AU218" s="229" t="s">
        <v>86</v>
      </c>
      <c r="AY218" s="16" t="s">
        <v>128</v>
      </c>
      <c r="BE218" s="230">
        <f>IF(N218="základní",J218,0)</f>
        <v>0</v>
      </c>
      <c r="BF218" s="230">
        <f>IF(N218="snížená",J218,0)</f>
        <v>0</v>
      </c>
      <c r="BG218" s="230">
        <f>IF(N218="zákl. přenesená",J218,0)</f>
        <v>0</v>
      </c>
      <c r="BH218" s="230">
        <f>IF(N218="sníž. přenesená",J218,0)</f>
        <v>0</v>
      </c>
      <c r="BI218" s="230">
        <f>IF(N218="nulová",J218,0)</f>
        <v>0</v>
      </c>
      <c r="BJ218" s="16" t="s">
        <v>84</v>
      </c>
      <c r="BK218" s="230">
        <f>ROUND(I218*H218,2)</f>
        <v>0</v>
      </c>
      <c r="BL218" s="16" t="s">
        <v>163</v>
      </c>
      <c r="BM218" s="229" t="s">
        <v>427</v>
      </c>
    </row>
    <row r="219" s="2" customFormat="1" ht="24.15" customHeight="1">
      <c r="A219" s="37"/>
      <c r="B219" s="38"/>
      <c r="C219" s="217" t="s">
        <v>428</v>
      </c>
      <c r="D219" s="217" t="s">
        <v>132</v>
      </c>
      <c r="E219" s="218" t="s">
        <v>429</v>
      </c>
      <c r="F219" s="219" t="s">
        <v>430</v>
      </c>
      <c r="G219" s="220" t="s">
        <v>211</v>
      </c>
      <c r="H219" s="221">
        <v>14</v>
      </c>
      <c r="I219" s="222"/>
      <c r="J219" s="223">
        <f>ROUND(I219*H219,2)</f>
        <v>0</v>
      </c>
      <c r="K219" s="224"/>
      <c r="L219" s="43"/>
      <c r="M219" s="225" t="s">
        <v>1</v>
      </c>
      <c r="N219" s="226" t="s">
        <v>41</v>
      </c>
      <c r="O219" s="90"/>
      <c r="P219" s="227">
        <f>O219*H219</f>
        <v>0</v>
      </c>
      <c r="Q219" s="227">
        <v>0</v>
      </c>
      <c r="R219" s="227">
        <f>Q219*H219</f>
        <v>0</v>
      </c>
      <c r="S219" s="227">
        <v>0</v>
      </c>
      <c r="T219" s="227">
        <f>S219*H219</f>
        <v>0</v>
      </c>
      <c r="U219" s="228" t="s">
        <v>1</v>
      </c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29" t="s">
        <v>163</v>
      </c>
      <c r="AT219" s="229" t="s">
        <v>132</v>
      </c>
      <c r="AU219" s="229" t="s">
        <v>86</v>
      </c>
      <c r="AY219" s="16" t="s">
        <v>128</v>
      </c>
      <c r="BE219" s="230">
        <f>IF(N219="základní",J219,0)</f>
        <v>0</v>
      </c>
      <c r="BF219" s="230">
        <f>IF(N219="snížená",J219,0)</f>
        <v>0</v>
      </c>
      <c r="BG219" s="230">
        <f>IF(N219="zákl. přenesená",J219,0)</f>
        <v>0</v>
      </c>
      <c r="BH219" s="230">
        <f>IF(N219="sníž. přenesená",J219,0)</f>
        <v>0</v>
      </c>
      <c r="BI219" s="230">
        <f>IF(N219="nulová",J219,0)</f>
        <v>0</v>
      </c>
      <c r="BJ219" s="16" t="s">
        <v>84</v>
      </c>
      <c r="BK219" s="230">
        <f>ROUND(I219*H219,2)</f>
        <v>0</v>
      </c>
      <c r="BL219" s="16" t="s">
        <v>163</v>
      </c>
      <c r="BM219" s="229" t="s">
        <v>431</v>
      </c>
    </row>
    <row r="220" s="2" customFormat="1" ht="24.15" customHeight="1">
      <c r="A220" s="37"/>
      <c r="B220" s="38"/>
      <c r="C220" s="217" t="s">
        <v>432</v>
      </c>
      <c r="D220" s="217" t="s">
        <v>132</v>
      </c>
      <c r="E220" s="218" t="s">
        <v>433</v>
      </c>
      <c r="F220" s="219" t="s">
        <v>434</v>
      </c>
      <c r="G220" s="220" t="s">
        <v>319</v>
      </c>
      <c r="H220" s="221">
        <v>20.271999999999998</v>
      </c>
      <c r="I220" s="222"/>
      <c r="J220" s="223">
        <f>ROUND(I220*H220,2)</f>
        <v>0</v>
      </c>
      <c r="K220" s="224"/>
      <c r="L220" s="43"/>
      <c r="M220" s="225" t="s">
        <v>1</v>
      </c>
      <c r="N220" s="226" t="s">
        <v>41</v>
      </c>
      <c r="O220" s="90"/>
      <c r="P220" s="227">
        <f>O220*H220</f>
        <v>0</v>
      </c>
      <c r="Q220" s="227">
        <v>0</v>
      </c>
      <c r="R220" s="227">
        <f>Q220*H220</f>
        <v>0</v>
      </c>
      <c r="S220" s="227">
        <v>0</v>
      </c>
      <c r="T220" s="227">
        <f>S220*H220</f>
        <v>0</v>
      </c>
      <c r="U220" s="228" t="s">
        <v>1</v>
      </c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29" t="s">
        <v>163</v>
      </c>
      <c r="AT220" s="229" t="s">
        <v>132</v>
      </c>
      <c r="AU220" s="229" t="s">
        <v>86</v>
      </c>
      <c r="AY220" s="16" t="s">
        <v>128</v>
      </c>
      <c r="BE220" s="230">
        <f>IF(N220="základní",J220,0)</f>
        <v>0</v>
      </c>
      <c r="BF220" s="230">
        <f>IF(N220="snížená",J220,0)</f>
        <v>0</v>
      </c>
      <c r="BG220" s="230">
        <f>IF(N220="zákl. přenesená",J220,0)</f>
        <v>0</v>
      </c>
      <c r="BH220" s="230">
        <f>IF(N220="sníž. přenesená",J220,0)</f>
        <v>0</v>
      </c>
      <c r="BI220" s="230">
        <f>IF(N220="nulová",J220,0)</f>
        <v>0</v>
      </c>
      <c r="BJ220" s="16" t="s">
        <v>84</v>
      </c>
      <c r="BK220" s="230">
        <f>ROUND(I220*H220,2)</f>
        <v>0</v>
      </c>
      <c r="BL220" s="16" t="s">
        <v>163</v>
      </c>
      <c r="BM220" s="229" t="s">
        <v>435</v>
      </c>
    </row>
    <row r="221" s="2" customFormat="1" ht="24.15" customHeight="1">
      <c r="A221" s="37"/>
      <c r="B221" s="38"/>
      <c r="C221" s="217" t="s">
        <v>436</v>
      </c>
      <c r="D221" s="217" t="s">
        <v>132</v>
      </c>
      <c r="E221" s="218" t="s">
        <v>437</v>
      </c>
      <c r="F221" s="219" t="s">
        <v>438</v>
      </c>
      <c r="G221" s="220" t="s">
        <v>319</v>
      </c>
      <c r="H221" s="221">
        <v>430.94</v>
      </c>
      <c r="I221" s="222"/>
      <c r="J221" s="223">
        <f>ROUND(I221*H221,2)</f>
        <v>0</v>
      </c>
      <c r="K221" s="224"/>
      <c r="L221" s="43"/>
      <c r="M221" s="225" t="s">
        <v>1</v>
      </c>
      <c r="N221" s="226" t="s">
        <v>41</v>
      </c>
      <c r="O221" s="90"/>
      <c r="P221" s="227">
        <f>O221*H221</f>
        <v>0</v>
      </c>
      <c r="Q221" s="227">
        <v>0</v>
      </c>
      <c r="R221" s="227">
        <f>Q221*H221</f>
        <v>0</v>
      </c>
      <c r="S221" s="227">
        <v>0</v>
      </c>
      <c r="T221" s="227">
        <f>S221*H221</f>
        <v>0</v>
      </c>
      <c r="U221" s="228" t="s">
        <v>1</v>
      </c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29" t="s">
        <v>163</v>
      </c>
      <c r="AT221" s="229" t="s">
        <v>132</v>
      </c>
      <c r="AU221" s="229" t="s">
        <v>86</v>
      </c>
      <c r="AY221" s="16" t="s">
        <v>128</v>
      </c>
      <c r="BE221" s="230">
        <f>IF(N221="základní",J221,0)</f>
        <v>0</v>
      </c>
      <c r="BF221" s="230">
        <f>IF(N221="snížená",J221,0)</f>
        <v>0</v>
      </c>
      <c r="BG221" s="230">
        <f>IF(N221="zákl. přenesená",J221,0)</f>
        <v>0</v>
      </c>
      <c r="BH221" s="230">
        <f>IF(N221="sníž. přenesená",J221,0)</f>
        <v>0</v>
      </c>
      <c r="BI221" s="230">
        <f>IF(N221="nulová",J221,0)</f>
        <v>0</v>
      </c>
      <c r="BJ221" s="16" t="s">
        <v>84</v>
      </c>
      <c r="BK221" s="230">
        <f>ROUND(I221*H221,2)</f>
        <v>0</v>
      </c>
      <c r="BL221" s="16" t="s">
        <v>163</v>
      </c>
      <c r="BM221" s="229" t="s">
        <v>439</v>
      </c>
    </row>
    <row r="222" s="13" customFormat="1">
      <c r="A222" s="13"/>
      <c r="B222" s="242"/>
      <c r="C222" s="243"/>
      <c r="D222" s="244" t="s">
        <v>145</v>
      </c>
      <c r="E222" s="253" t="s">
        <v>1</v>
      </c>
      <c r="F222" s="245" t="s">
        <v>440</v>
      </c>
      <c r="G222" s="243"/>
      <c r="H222" s="246">
        <v>430.94</v>
      </c>
      <c r="I222" s="247"/>
      <c r="J222" s="243"/>
      <c r="K222" s="243"/>
      <c r="L222" s="248"/>
      <c r="M222" s="249"/>
      <c r="N222" s="250"/>
      <c r="O222" s="250"/>
      <c r="P222" s="250"/>
      <c r="Q222" s="250"/>
      <c r="R222" s="250"/>
      <c r="S222" s="250"/>
      <c r="T222" s="250"/>
      <c r="U222" s="251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52" t="s">
        <v>145</v>
      </c>
      <c r="AU222" s="252" t="s">
        <v>86</v>
      </c>
      <c r="AV222" s="13" t="s">
        <v>86</v>
      </c>
      <c r="AW222" s="13" t="s">
        <v>32</v>
      </c>
      <c r="AX222" s="13" t="s">
        <v>84</v>
      </c>
      <c r="AY222" s="252" t="s">
        <v>128</v>
      </c>
    </row>
    <row r="223" s="2" customFormat="1" ht="24.15" customHeight="1">
      <c r="A223" s="37"/>
      <c r="B223" s="38"/>
      <c r="C223" s="217" t="s">
        <v>441</v>
      </c>
      <c r="D223" s="217" t="s">
        <v>132</v>
      </c>
      <c r="E223" s="218" t="s">
        <v>442</v>
      </c>
      <c r="F223" s="219" t="s">
        <v>443</v>
      </c>
      <c r="G223" s="220" t="s">
        <v>319</v>
      </c>
      <c r="H223" s="221">
        <v>2.415</v>
      </c>
      <c r="I223" s="222"/>
      <c r="J223" s="223">
        <f>ROUND(I223*H223,2)</f>
        <v>0</v>
      </c>
      <c r="K223" s="224"/>
      <c r="L223" s="43"/>
      <c r="M223" s="225" t="s">
        <v>1</v>
      </c>
      <c r="N223" s="226" t="s">
        <v>41</v>
      </c>
      <c r="O223" s="90"/>
      <c r="P223" s="227">
        <f>O223*H223</f>
        <v>0</v>
      </c>
      <c r="Q223" s="227">
        <v>0</v>
      </c>
      <c r="R223" s="227">
        <f>Q223*H223</f>
        <v>0</v>
      </c>
      <c r="S223" s="227">
        <v>0</v>
      </c>
      <c r="T223" s="227">
        <f>S223*H223</f>
        <v>0</v>
      </c>
      <c r="U223" s="228" t="s">
        <v>1</v>
      </c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29" t="s">
        <v>163</v>
      </c>
      <c r="AT223" s="229" t="s">
        <v>132</v>
      </c>
      <c r="AU223" s="229" t="s">
        <v>86</v>
      </c>
      <c r="AY223" s="16" t="s">
        <v>128</v>
      </c>
      <c r="BE223" s="230">
        <f>IF(N223="základní",J223,0)</f>
        <v>0</v>
      </c>
      <c r="BF223" s="230">
        <f>IF(N223="snížená",J223,0)</f>
        <v>0</v>
      </c>
      <c r="BG223" s="230">
        <f>IF(N223="zákl. přenesená",J223,0)</f>
        <v>0</v>
      </c>
      <c r="BH223" s="230">
        <f>IF(N223="sníž. přenesená",J223,0)</f>
        <v>0</v>
      </c>
      <c r="BI223" s="230">
        <f>IF(N223="nulová",J223,0)</f>
        <v>0</v>
      </c>
      <c r="BJ223" s="16" t="s">
        <v>84</v>
      </c>
      <c r="BK223" s="230">
        <f>ROUND(I223*H223,2)</f>
        <v>0</v>
      </c>
      <c r="BL223" s="16" t="s">
        <v>163</v>
      </c>
      <c r="BM223" s="229" t="s">
        <v>444</v>
      </c>
    </row>
    <row r="224" s="13" customFormat="1">
      <c r="A224" s="13"/>
      <c r="B224" s="242"/>
      <c r="C224" s="243"/>
      <c r="D224" s="244" t="s">
        <v>145</v>
      </c>
      <c r="E224" s="253" t="s">
        <v>1</v>
      </c>
      <c r="F224" s="245" t="s">
        <v>445</v>
      </c>
      <c r="G224" s="243"/>
      <c r="H224" s="246">
        <v>2.415</v>
      </c>
      <c r="I224" s="247"/>
      <c r="J224" s="243"/>
      <c r="K224" s="243"/>
      <c r="L224" s="248"/>
      <c r="M224" s="249"/>
      <c r="N224" s="250"/>
      <c r="O224" s="250"/>
      <c r="P224" s="250"/>
      <c r="Q224" s="250"/>
      <c r="R224" s="250"/>
      <c r="S224" s="250"/>
      <c r="T224" s="250"/>
      <c r="U224" s="251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52" t="s">
        <v>145</v>
      </c>
      <c r="AU224" s="252" t="s">
        <v>86</v>
      </c>
      <c r="AV224" s="13" t="s">
        <v>86</v>
      </c>
      <c r="AW224" s="13" t="s">
        <v>32</v>
      </c>
      <c r="AX224" s="13" t="s">
        <v>84</v>
      </c>
      <c r="AY224" s="252" t="s">
        <v>128</v>
      </c>
    </row>
    <row r="225" s="2" customFormat="1" ht="24.15" customHeight="1">
      <c r="A225" s="37"/>
      <c r="B225" s="38"/>
      <c r="C225" s="217" t="s">
        <v>446</v>
      </c>
      <c r="D225" s="217" t="s">
        <v>132</v>
      </c>
      <c r="E225" s="218" t="s">
        <v>447</v>
      </c>
      <c r="F225" s="219" t="s">
        <v>448</v>
      </c>
      <c r="G225" s="220" t="s">
        <v>319</v>
      </c>
      <c r="H225" s="221">
        <v>27.635000000000002</v>
      </c>
      <c r="I225" s="222"/>
      <c r="J225" s="223">
        <f>ROUND(I225*H225,2)</f>
        <v>0</v>
      </c>
      <c r="K225" s="224"/>
      <c r="L225" s="43"/>
      <c r="M225" s="225" t="s">
        <v>1</v>
      </c>
      <c r="N225" s="226" t="s">
        <v>41</v>
      </c>
      <c r="O225" s="90"/>
      <c r="P225" s="227">
        <f>O225*H225</f>
        <v>0</v>
      </c>
      <c r="Q225" s="227">
        <v>0</v>
      </c>
      <c r="R225" s="227">
        <f>Q225*H225</f>
        <v>0</v>
      </c>
      <c r="S225" s="227">
        <v>0</v>
      </c>
      <c r="T225" s="227">
        <f>S225*H225</f>
        <v>0</v>
      </c>
      <c r="U225" s="228" t="s">
        <v>1</v>
      </c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29" t="s">
        <v>163</v>
      </c>
      <c r="AT225" s="229" t="s">
        <v>132</v>
      </c>
      <c r="AU225" s="229" t="s">
        <v>86</v>
      </c>
      <c r="AY225" s="16" t="s">
        <v>128</v>
      </c>
      <c r="BE225" s="230">
        <f>IF(N225="základní",J225,0)</f>
        <v>0</v>
      </c>
      <c r="BF225" s="230">
        <f>IF(N225="snížená",J225,0)</f>
        <v>0</v>
      </c>
      <c r="BG225" s="230">
        <f>IF(N225="zákl. přenesená",J225,0)</f>
        <v>0</v>
      </c>
      <c r="BH225" s="230">
        <f>IF(N225="sníž. přenesená",J225,0)</f>
        <v>0</v>
      </c>
      <c r="BI225" s="230">
        <f>IF(N225="nulová",J225,0)</f>
        <v>0</v>
      </c>
      <c r="BJ225" s="16" t="s">
        <v>84</v>
      </c>
      <c r="BK225" s="230">
        <f>ROUND(I225*H225,2)</f>
        <v>0</v>
      </c>
      <c r="BL225" s="16" t="s">
        <v>163</v>
      </c>
      <c r="BM225" s="229" t="s">
        <v>449</v>
      </c>
    </row>
    <row r="226" s="2" customFormat="1" ht="24.15" customHeight="1">
      <c r="A226" s="37"/>
      <c r="B226" s="38"/>
      <c r="C226" s="217" t="s">
        <v>450</v>
      </c>
      <c r="D226" s="217" t="s">
        <v>132</v>
      </c>
      <c r="E226" s="218" t="s">
        <v>451</v>
      </c>
      <c r="F226" s="219" t="s">
        <v>452</v>
      </c>
      <c r="G226" s="220" t="s">
        <v>319</v>
      </c>
      <c r="H226" s="221">
        <v>558.36000000000001</v>
      </c>
      <c r="I226" s="222"/>
      <c r="J226" s="223">
        <f>ROUND(I226*H226,2)</f>
        <v>0</v>
      </c>
      <c r="K226" s="224"/>
      <c r="L226" s="43"/>
      <c r="M226" s="225" t="s">
        <v>1</v>
      </c>
      <c r="N226" s="226" t="s">
        <v>41</v>
      </c>
      <c r="O226" s="90"/>
      <c r="P226" s="227">
        <f>O226*H226</f>
        <v>0</v>
      </c>
      <c r="Q226" s="227">
        <v>0</v>
      </c>
      <c r="R226" s="227">
        <f>Q226*H226</f>
        <v>0</v>
      </c>
      <c r="S226" s="227">
        <v>0</v>
      </c>
      <c r="T226" s="227">
        <f>S226*H226</f>
        <v>0</v>
      </c>
      <c r="U226" s="228" t="s">
        <v>1</v>
      </c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29" t="s">
        <v>163</v>
      </c>
      <c r="AT226" s="229" t="s">
        <v>132</v>
      </c>
      <c r="AU226" s="229" t="s">
        <v>86</v>
      </c>
      <c r="AY226" s="16" t="s">
        <v>128</v>
      </c>
      <c r="BE226" s="230">
        <f>IF(N226="základní",J226,0)</f>
        <v>0</v>
      </c>
      <c r="BF226" s="230">
        <f>IF(N226="snížená",J226,0)</f>
        <v>0</v>
      </c>
      <c r="BG226" s="230">
        <f>IF(N226="zákl. přenesená",J226,0)</f>
        <v>0</v>
      </c>
      <c r="BH226" s="230">
        <f>IF(N226="sníž. přenesená",J226,0)</f>
        <v>0</v>
      </c>
      <c r="BI226" s="230">
        <f>IF(N226="nulová",J226,0)</f>
        <v>0</v>
      </c>
      <c r="BJ226" s="16" t="s">
        <v>84</v>
      </c>
      <c r="BK226" s="230">
        <f>ROUND(I226*H226,2)</f>
        <v>0</v>
      </c>
      <c r="BL226" s="16" t="s">
        <v>163</v>
      </c>
      <c r="BM226" s="229" t="s">
        <v>453</v>
      </c>
    </row>
    <row r="227" s="13" customFormat="1">
      <c r="A227" s="13"/>
      <c r="B227" s="242"/>
      <c r="C227" s="243"/>
      <c r="D227" s="244" t="s">
        <v>145</v>
      </c>
      <c r="E227" s="253" t="s">
        <v>1</v>
      </c>
      <c r="F227" s="245" t="s">
        <v>454</v>
      </c>
      <c r="G227" s="243"/>
      <c r="H227" s="246">
        <v>558.36000000000001</v>
      </c>
      <c r="I227" s="247"/>
      <c r="J227" s="243"/>
      <c r="K227" s="243"/>
      <c r="L227" s="248"/>
      <c r="M227" s="249"/>
      <c r="N227" s="250"/>
      <c r="O227" s="250"/>
      <c r="P227" s="250"/>
      <c r="Q227" s="250"/>
      <c r="R227" s="250"/>
      <c r="S227" s="250"/>
      <c r="T227" s="250"/>
      <c r="U227" s="251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52" t="s">
        <v>145</v>
      </c>
      <c r="AU227" s="252" t="s">
        <v>86</v>
      </c>
      <c r="AV227" s="13" t="s">
        <v>86</v>
      </c>
      <c r="AW227" s="13" t="s">
        <v>32</v>
      </c>
      <c r="AX227" s="13" t="s">
        <v>84</v>
      </c>
      <c r="AY227" s="252" t="s">
        <v>128</v>
      </c>
    </row>
    <row r="228" s="2" customFormat="1" ht="14.4" customHeight="1">
      <c r="A228" s="37"/>
      <c r="B228" s="38"/>
      <c r="C228" s="217" t="s">
        <v>455</v>
      </c>
      <c r="D228" s="217" t="s">
        <v>132</v>
      </c>
      <c r="E228" s="218" t="s">
        <v>456</v>
      </c>
      <c r="F228" s="219" t="s">
        <v>457</v>
      </c>
      <c r="G228" s="220" t="s">
        <v>211</v>
      </c>
      <c r="H228" s="221">
        <v>14</v>
      </c>
      <c r="I228" s="222"/>
      <c r="J228" s="223">
        <f>ROUND(I228*H228,2)</f>
        <v>0</v>
      </c>
      <c r="K228" s="224"/>
      <c r="L228" s="43"/>
      <c r="M228" s="225" t="s">
        <v>1</v>
      </c>
      <c r="N228" s="226" t="s">
        <v>41</v>
      </c>
      <c r="O228" s="90"/>
      <c r="P228" s="227">
        <f>O228*H228</f>
        <v>0</v>
      </c>
      <c r="Q228" s="227">
        <v>0.0035999999999999999</v>
      </c>
      <c r="R228" s="227">
        <f>Q228*H228</f>
        <v>0.0504</v>
      </c>
      <c r="S228" s="227">
        <v>0</v>
      </c>
      <c r="T228" s="227">
        <f>S228*H228</f>
        <v>0</v>
      </c>
      <c r="U228" s="228" t="s">
        <v>1</v>
      </c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29" t="s">
        <v>136</v>
      </c>
      <c r="AT228" s="229" t="s">
        <v>132</v>
      </c>
      <c r="AU228" s="229" t="s">
        <v>86</v>
      </c>
      <c r="AY228" s="16" t="s">
        <v>128</v>
      </c>
      <c r="BE228" s="230">
        <f>IF(N228="základní",J228,0)</f>
        <v>0</v>
      </c>
      <c r="BF228" s="230">
        <f>IF(N228="snížená",J228,0)</f>
        <v>0</v>
      </c>
      <c r="BG228" s="230">
        <f>IF(N228="zákl. přenesená",J228,0)</f>
        <v>0</v>
      </c>
      <c r="BH228" s="230">
        <f>IF(N228="sníž. přenesená",J228,0)</f>
        <v>0</v>
      </c>
      <c r="BI228" s="230">
        <f>IF(N228="nulová",J228,0)</f>
        <v>0</v>
      </c>
      <c r="BJ228" s="16" t="s">
        <v>84</v>
      </c>
      <c r="BK228" s="230">
        <f>ROUND(I228*H228,2)</f>
        <v>0</v>
      </c>
      <c r="BL228" s="16" t="s">
        <v>136</v>
      </c>
      <c r="BM228" s="229" t="s">
        <v>458</v>
      </c>
    </row>
    <row r="229" s="12" customFormat="1" ht="25.92" customHeight="1">
      <c r="A229" s="12"/>
      <c r="B229" s="201"/>
      <c r="C229" s="202"/>
      <c r="D229" s="203" t="s">
        <v>75</v>
      </c>
      <c r="E229" s="204" t="s">
        <v>459</v>
      </c>
      <c r="F229" s="204" t="s">
        <v>460</v>
      </c>
      <c r="G229" s="202"/>
      <c r="H229" s="202"/>
      <c r="I229" s="205"/>
      <c r="J229" s="206">
        <f>BK229</f>
        <v>0</v>
      </c>
      <c r="K229" s="202"/>
      <c r="L229" s="207"/>
      <c r="M229" s="208"/>
      <c r="N229" s="209"/>
      <c r="O229" s="209"/>
      <c r="P229" s="210">
        <f>P230</f>
        <v>0</v>
      </c>
      <c r="Q229" s="209"/>
      <c r="R229" s="210">
        <f>R230</f>
        <v>0</v>
      </c>
      <c r="S229" s="209"/>
      <c r="T229" s="210">
        <f>T230</f>
        <v>0</v>
      </c>
      <c r="U229" s="211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12" t="s">
        <v>136</v>
      </c>
      <c r="AT229" s="213" t="s">
        <v>75</v>
      </c>
      <c r="AU229" s="213" t="s">
        <v>76</v>
      </c>
      <c r="AY229" s="212" t="s">
        <v>128</v>
      </c>
      <c r="BK229" s="214">
        <f>BK230</f>
        <v>0</v>
      </c>
    </row>
    <row r="230" s="2" customFormat="1" ht="14.4" customHeight="1">
      <c r="A230" s="37"/>
      <c r="B230" s="38"/>
      <c r="C230" s="217" t="s">
        <v>461</v>
      </c>
      <c r="D230" s="217" t="s">
        <v>132</v>
      </c>
      <c r="E230" s="218" t="s">
        <v>462</v>
      </c>
      <c r="F230" s="219" t="s">
        <v>463</v>
      </c>
      <c r="G230" s="220" t="s">
        <v>151</v>
      </c>
      <c r="H230" s="221">
        <v>7</v>
      </c>
      <c r="I230" s="222"/>
      <c r="J230" s="223">
        <f>ROUND(I230*H230,2)</f>
        <v>0</v>
      </c>
      <c r="K230" s="224"/>
      <c r="L230" s="43"/>
      <c r="M230" s="225" t="s">
        <v>1</v>
      </c>
      <c r="N230" s="226" t="s">
        <v>41</v>
      </c>
      <c r="O230" s="90"/>
      <c r="P230" s="227">
        <f>O230*H230</f>
        <v>0</v>
      </c>
      <c r="Q230" s="227">
        <v>0</v>
      </c>
      <c r="R230" s="227">
        <f>Q230*H230</f>
        <v>0</v>
      </c>
      <c r="S230" s="227">
        <v>0</v>
      </c>
      <c r="T230" s="227">
        <f>S230*H230</f>
        <v>0</v>
      </c>
      <c r="U230" s="228" t="s">
        <v>1</v>
      </c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29" t="s">
        <v>464</v>
      </c>
      <c r="AT230" s="229" t="s">
        <v>132</v>
      </c>
      <c r="AU230" s="229" t="s">
        <v>84</v>
      </c>
      <c r="AY230" s="16" t="s">
        <v>128</v>
      </c>
      <c r="BE230" s="230">
        <f>IF(N230="základní",J230,0)</f>
        <v>0</v>
      </c>
      <c r="BF230" s="230">
        <f>IF(N230="snížená",J230,0)</f>
        <v>0</v>
      </c>
      <c r="BG230" s="230">
        <f>IF(N230="zákl. přenesená",J230,0)</f>
        <v>0</v>
      </c>
      <c r="BH230" s="230">
        <f>IF(N230="sníž. přenesená",J230,0)</f>
        <v>0</v>
      </c>
      <c r="BI230" s="230">
        <f>IF(N230="nulová",J230,0)</f>
        <v>0</v>
      </c>
      <c r="BJ230" s="16" t="s">
        <v>84</v>
      </c>
      <c r="BK230" s="230">
        <f>ROUND(I230*H230,2)</f>
        <v>0</v>
      </c>
      <c r="BL230" s="16" t="s">
        <v>464</v>
      </c>
      <c r="BM230" s="229" t="s">
        <v>465</v>
      </c>
    </row>
    <row r="231" s="12" customFormat="1" ht="25.92" customHeight="1">
      <c r="A231" s="12"/>
      <c r="B231" s="201"/>
      <c r="C231" s="202"/>
      <c r="D231" s="203" t="s">
        <v>75</v>
      </c>
      <c r="E231" s="204" t="s">
        <v>466</v>
      </c>
      <c r="F231" s="204" t="s">
        <v>467</v>
      </c>
      <c r="G231" s="202"/>
      <c r="H231" s="202"/>
      <c r="I231" s="205"/>
      <c r="J231" s="206">
        <f>BK231</f>
        <v>0</v>
      </c>
      <c r="K231" s="202"/>
      <c r="L231" s="207"/>
      <c r="M231" s="208"/>
      <c r="N231" s="209"/>
      <c r="O231" s="209"/>
      <c r="P231" s="210">
        <f>P232+P236+P239+P241+P243</f>
        <v>0</v>
      </c>
      <c r="Q231" s="209"/>
      <c r="R231" s="210">
        <f>R232+R236+R239+R241+R243</f>
        <v>0</v>
      </c>
      <c r="S231" s="209"/>
      <c r="T231" s="210">
        <f>T232+T236+T239+T241+T243</f>
        <v>0</v>
      </c>
      <c r="U231" s="211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212" t="s">
        <v>159</v>
      </c>
      <c r="AT231" s="213" t="s">
        <v>75</v>
      </c>
      <c r="AU231" s="213" t="s">
        <v>76</v>
      </c>
      <c r="AY231" s="212" t="s">
        <v>128</v>
      </c>
      <c r="BK231" s="214">
        <f>BK232+BK236+BK239+BK241+BK243</f>
        <v>0</v>
      </c>
    </row>
    <row r="232" s="12" customFormat="1" ht="22.8" customHeight="1">
      <c r="A232" s="12"/>
      <c r="B232" s="201"/>
      <c r="C232" s="202"/>
      <c r="D232" s="203" t="s">
        <v>75</v>
      </c>
      <c r="E232" s="215" t="s">
        <v>468</v>
      </c>
      <c r="F232" s="215" t="s">
        <v>469</v>
      </c>
      <c r="G232" s="202"/>
      <c r="H232" s="202"/>
      <c r="I232" s="205"/>
      <c r="J232" s="216">
        <f>BK232</f>
        <v>0</v>
      </c>
      <c r="K232" s="202"/>
      <c r="L232" s="207"/>
      <c r="M232" s="208"/>
      <c r="N232" s="209"/>
      <c r="O232" s="209"/>
      <c r="P232" s="210">
        <f>SUM(P233:P235)</f>
        <v>0</v>
      </c>
      <c r="Q232" s="209"/>
      <c r="R232" s="210">
        <f>SUM(R233:R235)</f>
        <v>0</v>
      </c>
      <c r="S232" s="209"/>
      <c r="T232" s="210">
        <f>SUM(T233:T235)</f>
        <v>0</v>
      </c>
      <c r="U232" s="211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212" t="s">
        <v>159</v>
      </c>
      <c r="AT232" s="213" t="s">
        <v>75</v>
      </c>
      <c r="AU232" s="213" t="s">
        <v>84</v>
      </c>
      <c r="AY232" s="212" t="s">
        <v>128</v>
      </c>
      <c r="BK232" s="214">
        <f>SUM(BK233:BK235)</f>
        <v>0</v>
      </c>
    </row>
    <row r="233" s="2" customFormat="1" ht="14.4" customHeight="1">
      <c r="A233" s="37"/>
      <c r="B233" s="38"/>
      <c r="C233" s="217" t="s">
        <v>470</v>
      </c>
      <c r="D233" s="217" t="s">
        <v>132</v>
      </c>
      <c r="E233" s="218" t="s">
        <v>471</v>
      </c>
      <c r="F233" s="219" t="s">
        <v>472</v>
      </c>
      <c r="G233" s="220" t="s">
        <v>473</v>
      </c>
      <c r="H233" s="221">
        <v>1</v>
      </c>
      <c r="I233" s="222"/>
      <c r="J233" s="223">
        <f>ROUND(I233*H233,2)</f>
        <v>0</v>
      </c>
      <c r="K233" s="224"/>
      <c r="L233" s="43"/>
      <c r="M233" s="225" t="s">
        <v>1</v>
      </c>
      <c r="N233" s="226" t="s">
        <v>41</v>
      </c>
      <c r="O233" s="90"/>
      <c r="P233" s="227">
        <f>O233*H233</f>
        <v>0</v>
      </c>
      <c r="Q233" s="227">
        <v>0</v>
      </c>
      <c r="R233" s="227">
        <f>Q233*H233</f>
        <v>0</v>
      </c>
      <c r="S233" s="227">
        <v>0</v>
      </c>
      <c r="T233" s="227">
        <f>S233*H233</f>
        <v>0</v>
      </c>
      <c r="U233" s="228" t="s">
        <v>1</v>
      </c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229" t="s">
        <v>474</v>
      </c>
      <c r="AT233" s="229" t="s">
        <v>132</v>
      </c>
      <c r="AU233" s="229" t="s">
        <v>86</v>
      </c>
      <c r="AY233" s="16" t="s">
        <v>128</v>
      </c>
      <c r="BE233" s="230">
        <f>IF(N233="základní",J233,0)</f>
        <v>0</v>
      </c>
      <c r="BF233" s="230">
        <f>IF(N233="snížená",J233,0)</f>
        <v>0</v>
      </c>
      <c r="BG233" s="230">
        <f>IF(N233="zákl. přenesená",J233,0)</f>
        <v>0</v>
      </c>
      <c r="BH233" s="230">
        <f>IF(N233="sníž. přenesená",J233,0)</f>
        <v>0</v>
      </c>
      <c r="BI233" s="230">
        <f>IF(N233="nulová",J233,0)</f>
        <v>0</v>
      </c>
      <c r="BJ233" s="16" t="s">
        <v>84</v>
      </c>
      <c r="BK233" s="230">
        <f>ROUND(I233*H233,2)</f>
        <v>0</v>
      </c>
      <c r="BL233" s="16" t="s">
        <v>474</v>
      </c>
      <c r="BM233" s="229" t="s">
        <v>475</v>
      </c>
    </row>
    <row r="234" s="2" customFormat="1" ht="14.4" customHeight="1">
      <c r="A234" s="37"/>
      <c r="B234" s="38"/>
      <c r="C234" s="217" t="s">
        <v>476</v>
      </c>
      <c r="D234" s="217" t="s">
        <v>132</v>
      </c>
      <c r="E234" s="218" t="s">
        <v>477</v>
      </c>
      <c r="F234" s="219" t="s">
        <v>478</v>
      </c>
      <c r="G234" s="220" t="s">
        <v>473</v>
      </c>
      <c r="H234" s="221">
        <v>1</v>
      </c>
      <c r="I234" s="222"/>
      <c r="J234" s="223">
        <f>ROUND(I234*H234,2)</f>
        <v>0</v>
      </c>
      <c r="K234" s="224"/>
      <c r="L234" s="43"/>
      <c r="M234" s="225" t="s">
        <v>1</v>
      </c>
      <c r="N234" s="226" t="s">
        <v>41</v>
      </c>
      <c r="O234" s="90"/>
      <c r="P234" s="227">
        <f>O234*H234</f>
        <v>0</v>
      </c>
      <c r="Q234" s="227">
        <v>0</v>
      </c>
      <c r="R234" s="227">
        <f>Q234*H234</f>
        <v>0</v>
      </c>
      <c r="S234" s="227">
        <v>0</v>
      </c>
      <c r="T234" s="227">
        <f>S234*H234</f>
        <v>0</v>
      </c>
      <c r="U234" s="228" t="s">
        <v>1</v>
      </c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29" t="s">
        <v>474</v>
      </c>
      <c r="AT234" s="229" t="s">
        <v>132</v>
      </c>
      <c r="AU234" s="229" t="s">
        <v>86</v>
      </c>
      <c r="AY234" s="16" t="s">
        <v>128</v>
      </c>
      <c r="BE234" s="230">
        <f>IF(N234="základní",J234,0)</f>
        <v>0</v>
      </c>
      <c r="BF234" s="230">
        <f>IF(N234="snížená",J234,0)</f>
        <v>0</v>
      </c>
      <c r="BG234" s="230">
        <f>IF(N234="zákl. přenesená",J234,0)</f>
        <v>0</v>
      </c>
      <c r="BH234" s="230">
        <f>IF(N234="sníž. přenesená",J234,0)</f>
        <v>0</v>
      </c>
      <c r="BI234" s="230">
        <f>IF(N234="nulová",J234,0)</f>
        <v>0</v>
      </c>
      <c r="BJ234" s="16" t="s">
        <v>84</v>
      </c>
      <c r="BK234" s="230">
        <f>ROUND(I234*H234,2)</f>
        <v>0</v>
      </c>
      <c r="BL234" s="16" t="s">
        <v>474</v>
      </c>
      <c r="BM234" s="229" t="s">
        <v>479</v>
      </c>
    </row>
    <row r="235" s="2" customFormat="1" ht="14.4" customHeight="1">
      <c r="A235" s="37"/>
      <c r="B235" s="38"/>
      <c r="C235" s="217" t="s">
        <v>480</v>
      </c>
      <c r="D235" s="217" t="s">
        <v>132</v>
      </c>
      <c r="E235" s="218" t="s">
        <v>481</v>
      </c>
      <c r="F235" s="219" t="s">
        <v>482</v>
      </c>
      <c r="G235" s="220" t="s">
        <v>473</v>
      </c>
      <c r="H235" s="221">
        <v>1</v>
      </c>
      <c r="I235" s="222"/>
      <c r="J235" s="223">
        <f>ROUND(I235*H235,2)</f>
        <v>0</v>
      </c>
      <c r="K235" s="224"/>
      <c r="L235" s="43"/>
      <c r="M235" s="225" t="s">
        <v>1</v>
      </c>
      <c r="N235" s="226" t="s">
        <v>41</v>
      </c>
      <c r="O235" s="90"/>
      <c r="P235" s="227">
        <f>O235*H235</f>
        <v>0</v>
      </c>
      <c r="Q235" s="227">
        <v>0</v>
      </c>
      <c r="R235" s="227">
        <f>Q235*H235</f>
        <v>0</v>
      </c>
      <c r="S235" s="227">
        <v>0</v>
      </c>
      <c r="T235" s="227">
        <f>S235*H235</f>
        <v>0</v>
      </c>
      <c r="U235" s="228" t="s">
        <v>1</v>
      </c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29" t="s">
        <v>474</v>
      </c>
      <c r="AT235" s="229" t="s">
        <v>132</v>
      </c>
      <c r="AU235" s="229" t="s">
        <v>86</v>
      </c>
      <c r="AY235" s="16" t="s">
        <v>128</v>
      </c>
      <c r="BE235" s="230">
        <f>IF(N235="základní",J235,0)</f>
        <v>0</v>
      </c>
      <c r="BF235" s="230">
        <f>IF(N235="snížená",J235,0)</f>
        <v>0</v>
      </c>
      <c r="BG235" s="230">
        <f>IF(N235="zákl. přenesená",J235,0)</f>
        <v>0</v>
      </c>
      <c r="BH235" s="230">
        <f>IF(N235="sníž. přenesená",J235,0)</f>
        <v>0</v>
      </c>
      <c r="BI235" s="230">
        <f>IF(N235="nulová",J235,0)</f>
        <v>0</v>
      </c>
      <c r="BJ235" s="16" t="s">
        <v>84</v>
      </c>
      <c r="BK235" s="230">
        <f>ROUND(I235*H235,2)</f>
        <v>0</v>
      </c>
      <c r="BL235" s="16" t="s">
        <v>474</v>
      </c>
      <c r="BM235" s="229" t="s">
        <v>483</v>
      </c>
    </row>
    <row r="236" s="12" customFormat="1" ht="22.8" customHeight="1">
      <c r="A236" s="12"/>
      <c r="B236" s="201"/>
      <c r="C236" s="202"/>
      <c r="D236" s="203" t="s">
        <v>75</v>
      </c>
      <c r="E236" s="215" t="s">
        <v>484</v>
      </c>
      <c r="F236" s="215" t="s">
        <v>485</v>
      </c>
      <c r="G236" s="202"/>
      <c r="H236" s="202"/>
      <c r="I236" s="205"/>
      <c r="J236" s="216">
        <f>BK236</f>
        <v>0</v>
      </c>
      <c r="K236" s="202"/>
      <c r="L236" s="207"/>
      <c r="M236" s="208"/>
      <c r="N236" s="209"/>
      <c r="O236" s="209"/>
      <c r="P236" s="210">
        <f>SUM(P237:P238)</f>
        <v>0</v>
      </c>
      <c r="Q236" s="209"/>
      <c r="R236" s="210">
        <f>SUM(R237:R238)</f>
        <v>0</v>
      </c>
      <c r="S236" s="209"/>
      <c r="T236" s="210">
        <f>SUM(T237:T238)</f>
        <v>0</v>
      </c>
      <c r="U236" s="211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212" t="s">
        <v>159</v>
      </c>
      <c r="AT236" s="213" t="s">
        <v>75</v>
      </c>
      <c r="AU236" s="213" t="s">
        <v>84</v>
      </c>
      <c r="AY236" s="212" t="s">
        <v>128</v>
      </c>
      <c r="BK236" s="214">
        <f>SUM(BK237:BK238)</f>
        <v>0</v>
      </c>
    </row>
    <row r="237" s="2" customFormat="1" ht="14.4" customHeight="1">
      <c r="A237" s="37"/>
      <c r="B237" s="38"/>
      <c r="C237" s="217" t="s">
        <v>486</v>
      </c>
      <c r="D237" s="217" t="s">
        <v>132</v>
      </c>
      <c r="E237" s="218" t="s">
        <v>487</v>
      </c>
      <c r="F237" s="219" t="s">
        <v>488</v>
      </c>
      <c r="G237" s="220" t="s">
        <v>473</v>
      </c>
      <c r="H237" s="221">
        <v>1</v>
      </c>
      <c r="I237" s="222"/>
      <c r="J237" s="223">
        <f>ROUND(I237*H237,2)</f>
        <v>0</v>
      </c>
      <c r="K237" s="224"/>
      <c r="L237" s="43"/>
      <c r="M237" s="225" t="s">
        <v>1</v>
      </c>
      <c r="N237" s="226" t="s">
        <v>41</v>
      </c>
      <c r="O237" s="90"/>
      <c r="P237" s="227">
        <f>O237*H237</f>
        <v>0</v>
      </c>
      <c r="Q237" s="227">
        <v>0</v>
      </c>
      <c r="R237" s="227">
        <f>Q237*H237</f>
        <v>0</v>
      </c>
      <c r="S237" s="227">
        <v>0</v>
      </c>
      <c r="T237" s="227">
        <f>S237*H237</f>
        <v>0</v>
      </c>
      <c r="U237" s="228" t="s">
        <v>1</v>
      </c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229" t="s">
        <v>474</v>
      </c>
      <c r="AT237" s="229" t="s">
        <v>132</v>
      </c>
      <c r="AU237" s="229" t="s">
        <v>86</v>
      </c>
      <c r="AY237" s="16" t="s">
        <v>128</v>
      </c>
      <c r="BE237" s="230">
        <f>IF(N237="základní",J237,0)</f>
        <v>0</v>
      </c>
      <c r="BF237" s="230">
        <f>IF(N237="snížená",J237,0)</f>
        <v>0</v>
      </c>
      <c r="BG237" s="230">
        <f>IF(N237="zákl. přenesená",J237,0)</f>
        <v>0</v>
      </c>
      <c r="BH237" s="230">
        <f>IF(N237="sníž. přenesená",J237,0)</f>
        <v>0</v>
      </c>
      <c r="BI237" s="230">
        <f>IF(N237="nulová",J237,0)</f>
        <v>0</v>
      </c>
      <c r="BJ237" s="16" t="s">
        <v>84</v>
      </c>
      <c r="BK237" s="230">
        <f>ROUND(I237*H237,2)</f>
        <v>0</v>
      </c>
      <c r="BL237" s="16" t="s">
        <v>474</v>
      </c>
      <c r="BM237" s="229" t="s">
        <v>489</v>
      </c>
    </row>
    <row r="238" s="2" customFormat="1" ht="14.4" customHeight="1">
      <c r="A238" s="37"/>
      <c r="B238" s="38"/>
      <c r="C238" s="217" t="s">
        <v>490</v>
      </c>
      <c r="D238" s="217" t="s">
        <v>132</v>
      </c>
      <c r="E238" s="218" t="s">
        <v>491</v>
      </c>
      <c r="F238" s="219" t="s">
        <v>492</v>
      </c>
      <c r="G238" s="220" t="s">
        <v>473</v>
      </c>
      <c r="H238" s="221">
        <v>1</v>
      </c>
      <c r="I238" s="222"/>
      <c r="J238" s="223">
        <f>ROUND(I238*H238,2)</f>
        <v>0</v>
      </c>
      <c r="K238" s="224"/>
      <c r="L238" s="43"/>
      <c r="M238" s="225" t="s">
        <v>1</v>
      </c>
      <c r="N238" s="226" t="s">
        <v>41</v>
      </c>
      <c r="O238" s="90"/>
      <c r="P238" s="227">
        <f>O238*H238</f>
        <v>0</v>
      </c>
      <c r="Q238" s="227">
        <v>0</v>
      </c>
      <c r="R238" s="227">
        <f>Q238*H238</f>
        <v>0</v>
      </c>
      <c r="S238" s="227">
        <v>0</v>
      </c>
      <c r="T238" s="227">
        <f>S238*H238</f>
        <v>0</v>
      </c>
      <c r="U238" s="228" t="s">
        <v>1</v>
      </c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229" t="s">
        <v>474</v>
      </c>
      <c r="AT238" s="229" t="s">
        <v>132</v>
      </c>
      <c r="AU238" s="229" t="s">
        <v>86</v>
      </c>
      <c r="AY238" s="16" t="s">
        <v>128</v>
      </c>
      <c r="BE238" s="230">
        <f>IF(N238="základní",J238,0)</f>
        <v>0</v>
      </c>
      <c r="BF238" s="230">
        <f>IF(N238="snížená",J238,0)</f>
        <v>0</v>
      </c>
      <c r="BG238" s="230">
        <f>IF(N238="zákl. přenesená",J238,0)</f>
        <v>0</v>
      </c>
      <c r="BH238" s="230">
        <f>IF(N238="sníž. přenesená",J238,0)</f>
        <v>0</v>
      </c>
      <c r="BI238" s="230">
        <f>IF(N238="nulová",J238,0)</f>
        <v>0</v>
      </c>
      <c r="BJ238" s="16" t="s">
        <v>84</v>
      </c>
      <c r="BK238" s="230">
        <f>ROUND(I238*H238,2)</f>
        <v>0</v>
      </c>
      <c r="BL238" s="16" t="s">
        <v>474</v>
      </c>
      <c r="BM238" s="229" t="s">
        <v>493</v>
      </c>
    </row>
    <row r="239" s="12" customFormat="1" ht="22.8" customHeight="1">
      <c r="A239" s="12"/>
      <c r="B239" s="201"/>
      <c r="C239" s="202"/>
      <c r="D239" s="203" t="s">
        <v>75</v>
      </c>
      <c r="E239" s="215" t="s">
        <v>494</v>
      </c>
      <c r="F239" s="215" t="s">
        <v>495</v>
      </c>
      <c r="G239" s="202"/>
      <c r="H239" s="202"/>
      <c r="I239" s="205"/>
      <c r="J239" s="216">
        <f>BK239</f>
        <v>0</v>
      </c>
      <c r="K239" s="202"/>
      <c r="L239" s="207"/>
      <c r="M239" s="208"/>
      <c r="N239" s="209"/>
      <c r="O239" s="209"/>
      <c r="P239" s="210">
        <f>P240</f>
        <v>0</v>
      </c>
      <c r="Q239" s="209"/>
      <c r="R239" s="210">
        <f>R240</f>
        <v>0</v>
      </c>
      <c r="S239" s="209"/>
      <c r="T239" s="210">
        <f>T240</f>
        <v>0</v>
      </c>
      <c r="U239" s="211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12" t="s">
        <v>159</v>
      </c>
      <c r="AT239" s="213" t="s">
        <v>75</v>
      </c>
      <c r="AU239" s="213" t="s">
        <v>84</v>
      </c>
      <c r="AY239" s="212" t="s">
        <v>128</v>
      </c>
      <c r="BK239" s="214">
        <f>BK240</f>
        <v>0</v>
      </c>
    </row>
    <row r="240" s="2" customFormat="1" ht="14.4" customHeight="1">
      <c r="A240" s="37"/>
      <c r="B240" s="38"/>
      <c r="C240" s="217" t="s">
        <v>496</v>
      </c>
      <c r="D240" s="217" t="s">
        <v>132</v>
      </c>
      <c r="E240" s="218" t="s">
        <v>497</v>
      </c>
      <c r="F240" s="219" t="s">
        <v>498</v>
      </c>
      <c r="G240" s="220" t="s">
        <v>473</v>
      </c>
      <c r="H240" s="221">
        <v>1</v>
      </c>
      <c r="I240" s="222"/>
      <c r="J240" s="223">
        <f>ROUND(I240*H240,2)</f>
        <v>0</v>
      </c>
      <c r="K240" s="224"/>
      <c r="L240" s="43"/>
      <c r="M240" s="225" t="s">
        <v>1</v>
      </c>
      <c r="N240" s="226" t="s">
        <v>41</v>
      </c>
      <c r="O240" s="90"/>
      <c r="P240" s="227">
        <f>O240*H240</f>
        <v>0</v>
      </c>
      <c r="Q240" s="227">
        <v>0</v>
      </c>
      <c r="R240" s="227">
        <f>Q240*H240</f>
        <v>0</v>
      </c>
      <c r="S240" s="227">
        <v>0</v>
      </c>
      <c r="T240" s="227">
        <f>S240*H240</f>
        <v>0</v>
      </c>
      <c r="U240" s="228" t="s">
        <v>1</v>
      </c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229" t="s">
        <v>474</v>
      </c>
      <c r="AT240" s="229" t="s">
        <v>132</v>
      </c>
      <c r="AU240" s="229" t="s">
        <v>86</v>
      </c>
      <c r="AY240" s="16" t="s">
        <v>128</v>
      </c>
      <c r="BE240" s="230">
        <f>IF(N240="základní",J240,0)</f>
        <v>0</v>
      </c>
      <c r="BF240" s="230">
        <f>IF(N240="snížená",J240,0)</f>
        <v>0</v>
      </c>
      <c r="BG240" s="230">
        <f>IF(N240="zákl. přenesená",J240,0)</f>
        <v>0</v>
      </c>
      <c r="BH240" s="230">
        <f>IF(N240="sníž. přenesená",J240,0)</f>
        <v>0</v>
      </c>
      <c r="BI240" s="230">
        <f>IF(N240="nulová",J240,0)</f>
        <v>0</v>
      </c>
      <c r="BJ240" s="16" t="s">
        <v>84</v>
      </c>
      <c r="BK240" s="230">
        <f>ROUND(I240*H240,2)</f>
        <v>0</v>
      </c>
      <c r="BL240" s="16" t="s">
        <v>474</v>
      </c>
      <c r="BM240" s="229" t="s">
        <v>499</v>
      </c>
    </row>
    <row r="241" s="12" customFormat="1" ht="22.8" customHeight="1">
      <c r="A241" s="12"/>
      <c r="B241" s="201"/>
      <c r="C241" s="202"/>
      <c r="D241" s="203" t="s">
        <v>75</v>
      </c>
      <c r="E241" s="215" t="s">
        <v>500</v>
      </c>
      <c r="F241" s="215" t="s">
        <v>501</v>
      </c>
      <c r="G241" s="202"/>
      <c r="H241" s="202"/>
      <c r="I241" s="205"/>
      <c r="J241" s="216">
        <f>BK241</f>
        <v>0</v>
      </c>
      <c r="K241" s="202"/>
      <c r="L241" s="207"/>
      <c r="M241" s="208"/>
      <c r="N241" s="209"/>
      <c r="O241" s="209"/>
      <c r="P241" s="210">
        <f>P242</f>
        <v>0</v>
      </c>
      <c r="Q241" s="209"/>
      <c r="R241" s="210">
        <f>R242</f>
        <v>0</v>
      </c>
      <c r="S241" s="209"/>
      <c r="T241" s="210">
        <f>T242</f>
        <v>0</v>
      </c>
      <c r="U241" s="211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12" t="s">
        <v>159</v>
      </c>
      <c r="AT241" s="213" t="s">
        <v>75</v>
      </c>
      <c r="AU241" s="213" t="s">
        <v>84</v>
      </c>
      <c r="AY241" s="212" t="s">
        <v>128</v>
      </c>
      <c r="BK241" s="214">
        <f>BK242</f>
        <v>0</v>
      </c>
    </row>
    <row r="242" s="2" customFormat="1" ht="14.4" customHeight="1">
      <c r="A242" s="37"/>
      <c r="B242" s="38"/>
      <c r="C242" s="217" t="s">
        <v>502</v>
      </c>
      <c r="D242" s="217" t="s">
        <v>132</v>
      </c>
      <c r="E242" s="218" t="s">
        <v>503</v>
      </c>
      <c r="F242" s="219" t="s">
        <v>504</v>
      </c>
      <c r="G242" s="220" t="s">
        <v>473</v>
      </c>
      <c r="H242" s="221">
        <v>1</v>
      </c>
      <c r="I242" s="222"/>
      <c r="J242" s="223">
        <f>ROUND(I242*H242,2)</f>
        <v>0</v>
      </c>
      <c r="K242" s="224"/>
      <c r="L242" s="43"/>
      <c r="M242" s="225" t="s">
        <v>1</v>
      </c>
      <c r="N242" s="226" t="s">
        <v>41</v>
      </c>
      <c r="O242" s="90"/>
      <c r="P242" s="227">
        <f>O242*H242</f>
        <v>0</v>
      </c>
      <c r="Q242" s="227">
        <v>0</v>
      </c>
      <c r="R242" s="227">
        <f>Q242*H242</f>
        <v>0</v>
      </c>
      <c r="S242" s="227">
        <v>0</v>
      </c>
      <c r="T242" s="227">
        <f>S242*H242</f>
        <v>0</v>
      </c>
      <c r="U242" s="228" t="s">
        <v>1</v>
      </c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229" t="s">
        <v>474</v>
      </c>
      <c r="AT242" s="229" t="s">
        <v>132</v>
      </c>
      <c r="AU242" s="229" t="s">
        <v>86</v>
      </c>
      <c r="AY242" s="16" t="s">
        <v>128</v>
      </c>
      <c r="BE242" s="230">
        <f>IF(N242="základní",J242,0)</f>
        <v>0</v>
      </c>
      <c r="BF242" s="230">
        <f>IF(N242="snížená",J242,0)</f>
        <v>0</v>
      </c>
      <c r="BG242" s="230">
        <f>IF(N242="zákl. přenesená",J242,0)</f>
        <v>0</v>
      </c>
      <c r="BH242" s="230">
        <f>IF(N242="sníž. přenesená",J242,0)</f>
        <v>0</v>
      </c>
      <c r="BI242" s="230">
        <f>IF(N242="nulová",J242,0)</f>
        <v>0</v>
      </c>
      <c r="BJ242" s="16" t="s">
        <v>84</v>
      </c>
      <c r="BK242" s="230">
        <f>ROUND(I242*H242,2)</f>
        <v>0</v>
      </c>
      <c r="BL242" s="16" t="s">
        <v>474</v>
      </c>
      <c r="BM242" s="229" t="s">
        <v>505</v>
      </c>
    </row>
    <row r="243" s="12" customFormat="1" ht="22.8" customHeight="1">
      <c r="A243" s="12"/>
      <c r="B243" s="201"/>
      <c r="C243" s="202"/>
      <c r="D243" s="203" t="s">
        <v>75</v>
      </c>
      <c r="E243" s="215" t="s">
        <v>506</v>
      </c>
      <c r="F243" s="215" t="s">
        <v>507</v>
      </c>
      <c r="G243" s="202"/>
      <c r="H243" s="202"/>
      <c r="I243" s="205"/>
      <c r="J243" s="216">
        <f>BK243</f>
        <v>0</v>
      </c>
      <c r="K243" s="202"/>
      <c r="L243" s="207"/>
      <c r="M243" s="208"/>
      <c r="N243" s="209"/>
      <c r="O243" s="209"/>
      <c r="P243" s="210">
        <f>P244</f>
        <v>0</v>
      </c>
      <c r="Q243" s="209"/>
      <c r="R243" s="210">
        <f>R244</f>
        <v>0</v>
      </c>
      <c r="S243" s="209"/>
      <c r="T243" s="210">
        <f>T244</f>
        <v>0</v>
      </c>
      <c r="U243" s="211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12" t="s">
        <v>159</v>
      </c>
      <c r="AT243" s="213" t="s">
        <v>75</v>
      </c>
      <c r="AU243" s="213" t="s">
        <v>84</v>
      </c>
      <c r="AY243" s="212" t="s">
        <v>128</v>
      </c>
      <c r="BK243" s="214">
        <f>BK244</f>
        <v>0</v>
      </c>
    </row>
    <row r="244" s="2" customFormat="1" ht="14.4" customHeight="1">
      <c r="A244" s="37"/>
      <c r="B244" s="38"/>
      <c r="C244" s="217" t="s">
        <v>508</v>
      </c>
      <c r="D244" s="217" t="s">
        <v>132</v>
      </c>
      <c r="E244" s="218" t="s">
        <v>509</v>
      </c>
      <c r="F244" s="219" t="s">
        <v>510</v>
      </c>
      <c r="G244" s="220" t="s">
        <v>473</v>
      </c>
      <c r="H244" s="221">
        <v>1</v>
      </c>
      <c r="I244" s="222"/>
      <c r="J244" s="223">
        <f>ROUND(I244*H244,2)</f>
        <v>0</v>
      </c>
      <c r="K244" s="224"/>
      <c r="L244" s="43"/>
      <c r="M244" s="265" t="s">
        <v>1</v>
      </c>
      <c r="N244" s="266" t="s">
        <v>41</v>
      </c>
      <c r="O244" s="267"/>
      <c r="P244" s="268">
        <f>O244*H244</f>
        <v>0</v>
      </c>
      <c r="Q244" s="268">
        <v>0</v>
      </c>
      <c r="R244" s="268">
        <f>Q244*H244</f>
        <v>0</v>
      </c>
      <c r="S244" s="268">
        <v>0</v>
      </c>
      <c r="T244" s="268">
        <f>S244*H244</f>
        <v>0</v>
      </c>
      <c r="U244" s="269" t="s">
        <v>1</v>
      </c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229" t="s">
        <v>474</v>
      </c>
      <c r="AT244" s="229" t="s">
        <v>132</v>
      </c>
      <c r="AU244" s="229" t="s">
        <v>86</v>
      </c>
      <c r="AY244" s="16" t="s">
        <v>128</v>
      </c>
      <c r="BE244" s="230">
        <f>IF(N244="základní",J244,0)</f>
        <v>0</v>
      </c>
      <c r="BF244" s="230">
        <f>IF(N244="snížená",J244,0)</f>
        <v>0</v>
      </c>
      <c r="BG244" s="230">
        <f>IF(N244="zákl. přenesená",J244,0)</f>
        <v>0</v>
      </c>
      <c r="BH244" s="230">
        <f>IF(N244="sníž. přenesená",J244,0)</f>
        <v>0</v>
      </c>
      <c r="BI244" s="230">
        <f>IF(N244="nulová",J244,0)</f>
        <v>0</v>
      </c>
      <c r="BJ244" s="16" t="s">
        <v>84</v>
      </c>
      <c r="BK244" s="230">
        <f>ROUND(I244*H244,2)</f>
        <v>0</v>
      </c>
      <c r="BL244" s="16" t="s">
        <v>474</v>
      </c>
      <c r="BM244" s="229" t="s">
        <v>511</v>
      </c>
    </row>
    <row r="245" s="2" customFormat="1" ht="6.96" customHeight="1">
      <c r="A245" s="37"/>
      <c r="B245" s="65"/>
      <c r="C245" s="66"/>
      <c r="D245" s="66"/>
      <c r="E245" s="66"/>
      <c r="F245" s="66"/>
      <c r="G245" s="66"/>
      <c r="H245" s="66"/>
      <c r="I245" s="66"/>
      <c r="J245" s="66"/>
      <c r="K245" s="66"/>
      <c r="L245" s="43"/>
      <c r="M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</row>
  </sheetData>
  <sheetProtection sheet="1" autoFilter="0" formatColumns="0" formatRows="0" objects="1" scenarios="1" spinCount="100000" saltValue="Imr2wJ/ZS8bjeSAq/kB1Yq7cX1Zkj0PFgfXOgQxfuDDzhr873gGySkyQsXd1UDWTFoWRJA4FtKpbWxUVTVBY9A==" hashValue="FwTEoiCQvVvZvzovjQuTLcVyqYg4n4EARMJuUeEDKY8/Xr4BczD+1VKblpG4rmg5uPPhwSioJBuWq8nw1YJnmw==" algorithmName="SHA-512" password="C5ED"/>
  <autoFilter ref="C129:K244"/>
  <mergeCells count="9">
    <mergeCell ref="E7:H7"/>
    <mergeCell ref="E9:H9"/>
    <mergeCell ref="E18:H18"/>
    <mergeCell ref="E27:H27"/>
    <mergeCell ref="E85:H85"/>
    <mergeCell ref="E87:H87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89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86</v>
      </c>
    </row>
    <row r="4" s="1" customFormat="1" ht="24.96" customHeight="1">
      <c r="B4" s="19"/>
      <c r="D4" s="137" t="s">
        <v>90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Zlepšení vzhledu a dopravní infrastruktury v obci Heřmaneč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91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512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14. 8. 2025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31</v>
      </c>
      <c r="F21" s="37"/>
      <c r="G21" s="37"/>
      <c r="H21" s="37"/>
      <c r="I21" s="139" t="s">
        <v>27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34</v>
      </c>
      <c r="F24" s="37"/>
      <c r="G24" s="37"/>
      <c r="H24" s="37"/>
      <c r="I24" s="139" t="s">
        <v>27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36</v>
      </c>
      <c r="E30" s="37"/>
      <c r="F30" s="37"/>
      <c r="G30" s="37"/>
      <c r="H30" s="37"/>
      <c r="I30" s="37"/>
      <c r="J30" s="150">
        <f>ROUND(J123,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38</v>
      </c>
      <c r="G32" s="37"/>
      <c r="H32" s="37"/>
      <c r="I32" s="151" t="s">
        <v>37</v>
      </c>
      <c r="J32" s="151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40</v>
      </c>
      <c r="E33" s="139" t="s">
        <v>41</v>
      </c>
      <c r="F33" s="153">
        <f>ROUND((SUM(BE123:BE148)),  2)</f>
        <v>0</v>
      </c>
      <c r="G33" s="37"/>
      <c r="H33" s="37"/>
      <c r="I33" s="154">
        <v>0.20999999999999999</v>
      </c>
      <c r="J33" s="153">
        <f>ROUND(((SUM(BE123:BE148))*I33),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42</v>
      </c>
      <c r="F34" s="153">
        <f>ROUND((SUM(BF123:BF148)),  2)</f>
        <v>0</v>
      </c>
      <c r="G34" s="37"/>
      <c r="H34" s="37"/>
      <c r="I34" s="154">
        <v>0.14999999999999999</v>
      </c>
      <c r="J34" s="153">
        <f>ROUND(((SUM(BF123:BF148))*I34),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43</v>
      </c>
      <c r="F35" s="153">
        <f>ROUND((SUM(BG123:BG148)),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44</v>
      </c>
      <c r="F36" s="153">
        <f>ROUND((SUM(BH123:BH148)),  2)</f>
        <v>0</v>
      </c>
      <c r="G36" s="37"/>
      <c r="H36" s="37"/>
      <c r="I36" s="154">
        <v>0.14999999999999999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45</v>
      </c>
      <c r="F37" s="153">
        <f>ROUND((SUM(BI123:BI148)),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46</v>
      </c>
      <c r="E39" s="157"/>
      <c r="F39" s="157"/>
      <c r="G39" s="158" t="s">
        <v>47</v>
      </c>
      <c r="H39" s="159" t="s">
        <v>48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49</v>
      </c>
      <c r="E50" s="163"/>
      <c r="F50" s="163"/>
      <c r="G50" s="162" t="s">
        <v>50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51</v>
      </c>
      <c r="E61" s="165"/>
      <c r="F61" s="166" t="s">
        <v>52</v>
      </c>
      <c r="G61" s="164" t="s">
        <v>51</v>
      </c>
      <c r="H61" s="165"/>
      <c r="I61" s="165"/>
      <c r="J61" s="167" t="s">
        <v>52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53</v>
      </c>
      <c r="E65" s="168"/>
      <c r="F65" s="168"/>
      <c r="G65" s="162" t="s">
        <v>54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51</v>
      </c>
      <c r="E76" s="165"/>
      <c r="F76" s="166" t="s">
        <v>52</v>
      </c>
      <c r="G76" s="164" t="s">
        <v>51</v>
      </c>
      <c r="H76" s="165"/>
      <c r="I76" s="165"/>
      <c r="J76" s="167" t="s">
        <v>52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93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Zlepšení vzhledu a dopravní infrastruktury v obci Heřmaneč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91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02 - Demontáž VO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Heřmaneč</v>
      </c>
      <c r="G89" s="39"/>
      <c r="H89" s="39"/>
      <c r="I89" s="31" t="s">
        <v>22</v>
      </c>
      <c r="J89" s="78" t="str">
        <f>IF(J12="","",J12)</f>
        <v>14. 8. 2025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24</v>
      </c>
      <c r="D91" s="39"/>
      <c r="E91" s="39"/>
      <c r="F91" s="26" t="str">
        <f>E15</f>
        <v>Obec Heřmaneč, Heřmaneč 20, 378 53 Strmilov</v>
      </c>
      <c r="G91" s="39"/>
      <c r="H91" s="39"/>
      <c r="I91" s="31" t="s">
        <v>30</v>
      </c>
      <c r="J91" s="35" t="str">
        <f>E21</f>
        <v>SETO, spol. s.r.o., Malý Pěčín 33, 380 01 Dačice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5.6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>SETO, spol. s.r.o. - Matěj Distel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94</v>
      </c>
      <c r="D94" s="175"/>
      <c r="E94" s="175"/>
      <c r="F94" s="175"/>
      <c r="G94" s="175"/>
      <c r="H94" s="175"/>
      <c r="I94" s="175"/>
      <c r="J94" s="176" t="s">
        <v>95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96</v>
      </c>
      <c r="D96" s="39"/>
      <c r="E96" s="39"/>
      <c r="F96" s="39"/>
      <c r="G96" s="39"/>
      <c r="H96" s="39"/>
      <c r="I96" s="39"/>
      <c r="J96" s="109">
        <f>J123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97</v>
      </c>
    </row>
    <row r="97" s="9" customFormat="1" ht="24.96" customHeight="1">
      <c r="A97" s="9"/>
      <c r="B97" s="178"/>
      <c r="C97" s="179"/>
      <c r="D97" s="180" t="s">
        <v>513</v>
      </c>
      <c r="E97" s="181"/>
      <c r="F97" s="181"/>
      <c r="G97" s="181"/>
      <c r="H97" s="181"/>
      <c r="I97" s="181"/>
      <c r="J97" s="182">
        <f>J124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101</v>
      </c>
      <c r="E98" s="187"/>
      <c r="F98" s="187"/>
      <c r="G98" s="187"/>
      <c r="H98" s="187"/>
      <c r="I98" s="187"/>
      <c r="J98" s="188">
        <f>J125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78"/>
      <c r="C99" s="179"/>
      <c r="D99" s="180" t="s">
        <v>514</v>
      </c>
      <c r="E99" s="181"/>
      <c r="F99" s="181"/>
      <c r="G99" s="181"/>
      <c r="H99" s="181"/>
      <c r="I99" s="181"/>
      <c r="J99" s="182">
        <f>J128</f>
        <v>0</v>
      </c>
      <c r="K99" s="179"/>
      <c r="L99" s="18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84"/>
      <c r="C100" s="185"/>
      <c r="D100" s="186" t="s">
        <v>515</v>
      </c>
      <c r="E100" s="187"/>
      <c r="F100" s="187"/>
      <c r="G100" s="187"/>
      <c r="H100" s="187"/>
      <c r="I100" s="187"/>
      <c r="J100" s="188">
        <f>J129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78"/>
      <c r="C101" s="179"/>
      <c r="D101" s="180" t="s">
        <v>516</v>
      </c>
      <c r="E101" s="181"/>
      <c r="F101" s="181"/>
      <c r="G101" s="181"/>
      <c r="H101" s="181"/>
      <c r="I101" s="181"/>
      <c r="J101" s="182">
        <f>J131</f>
        <v>0</v>
      </c>
      <c r="K101" s="179"/>
      <c r="L101" s="18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84"/>
      <c r="C102" s="185"/>
      <c r="D102" s="186" t="s">
        <v>517</v>
      </c>
      <c r="E102" s="187"/>
      <c r="F102" s="187"/>
      <c r="G102" s="187"/>
      <c r="H102" s="187"/>
      <c r="I102" s="187"/>
      <c r="J102" s="188">
        <f>J132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4"/>
      <c r="C103" s="185"/>
      <c r="D103" s="186" t="s">
        <v>518</v>
      </c>
      <c r="E103" s="187"/>
      <c r="F103" s="187"/>
      <c r="G103" s="187"/>
      <c r="H103" s="187"/>
      <c r="I103" s="187"/>
      <c r="J103" s="188">
        <f>J144</f>
        <v>0</v>
      </c>
      <c r="K103" s="185"/>
      <c r="L103" s="18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65"/>
      <c r="C105" s="66"/>
      <c r="D105" s="66"/>
      <c r="E105" s="66"/>
      <c r="F105" s="66"/>
      <c r="G105" s="66"/>
      <c r="H105" s="66"/>
      <c r="I105" s="66"/>
      <c r="J105" s="66"/>
      <c r="K105" s="66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9" s="2" customFormat="1" ht="6.96" customHeight="1">
      <c r="A109" s="37"/>
      <c r="B109" s="67"/>
      <c r="C109" s="68"/>
      <c r="D109" s="68"/>
      <c r="E109" s="68"/>
      <c r="F109" s="68"/>
      <c r="G109" s="68"/>
      <c r="H109" s="68"/>
      <c r="I109" s="68"/>
      <c r="J109" s="68"/>
      <c r="K109" s="68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4.96" customHeight="1">
      <c r="A110" s="37"/>
      <c r="B110" s="38"/>
      <c r="C110" s="22" t="s">
        <v>112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16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173" t="str">
        <f>E7</f>
        <v>Zlepšení vzhledu a dopravní infrastruktury v obci Heřmaneč</v>
      </c>
      <c r="F113" s="31"/>
      <c r="G113" s="31"/>
      <c r="H113" s="31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91</v>
      </c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75" t="str">
        <f>E9</f>
        <v>02 - Demontáž VO</v>
      </c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20</v>
      </c>
      <c r="D117" s="39"/>
      <c r="E117" s="39"/>
      <c r="F117" s="26" t="str">
        <f>F12</f>
        <v>Heřmaneč</v>
      </c>
      <c r="G117" s="39"/>
      <c r="H117" s="39"/>
      <c r="I117" s="31" t="s">
        <v>22</v>
      </c>
      <c r="J117" s="78" t="str">
        <f>IF(J12="","",J12)</f>
        <v>14. 8. 2025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40.05" customHeight="1">
      <c r="A119" s="37"/>
      <c r="B119" s="38"/>
      <c r="C119" s="31" t="s">
        <v>24</v>
      </c>
      <c r="D119" s="39"/>
      <c r="E119" s="39"/>
      <c r="F119" s="26" t="str">
        <f>E15</f>
        <v>Obec Heřmaneč, Heřmaneč 20, 378 53 Strmilov</v>
      </c>
      <c r="G119" s="39"/>
      <c r="H119" s="39"/>
      <c r="I119" s="31" t="s">
        <v>30</v>
      </c>
      <c r="J119" s="35" t="str">
        <f>E21</f>
        <v>SETO, spol. s.r.o., Malý Pěčín 33, 380 01 Dačice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5.65" customHeight="1">
      <c r="A120" s="37"/>
      <c r="B120" s="38"/>
      <c r="C120" s="31" t="s">
        <v>28</v>
      </c>
      <c r="D120" s="39"/>
      <c r="E120" s="39"/>
      <c r="F120" s="26" t="str">
        <f>IF(E18="","",E18)</f>
        <v>Vyplň údaj</v>
      </c>
      <c r="G120" s="39"/>
      <c r="H120" s="39"/>
      <c r="I120" s="31" t="s">
        <v>33</v>
      </c>
      <c r="J120" s="35" t="str">
        <f>E24</f>
        <v>SETO, spol. s.r.o. - Matěj Distel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0.32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11" customFormat="1" ht="29.28" customHeight="1">
      <c r="A122" s="190"/>
      <c r="B122" s="191"/>
      <c r="C122" s="192" t="s">
        <v>113</v>
      </c>
      <c r="D122" s="193" t="s">
        <v>61</v>
      </c>
      <c r="E122" s="193" t="s">
        <v>57</v>
      </c>
      <c r="F122" s="193" t="s">
        <v>58</v>
      </c>
      <c r="G122" s="193" t="s">
        <v>114</v>
      </c>
      <c r="H122" s="193" t="s">
        <v>115</v>
      </c>
      <c r="I122" s="193" t="s">
        <v>116</v>
      </c>
      <c r="J122" s="194" t="s">
        <v>95</v>
      </c>
      <c r="K122" s="195" t="s">
        <v>117</v>
      </c>
      <c r="L122" s="196"/>
      <c r="M122" s="99" t="s">
        <v>1</v>
      </c>
      <c r="N122" s="100" t="s">
        <v>40</v>
      </c>
      <c r="O122" s="100" t="s">
        <v>118</v>
      </c>
      <c r="P122" s="100" t="s">
        <v>119</v>
      </c>
      <c r="Q122" s="100" t="s">
        <v>120</v>
      </c>
      <c r="R122" s="100" t="s">
        <v>121</v>
      </c>
      <c r="S122" s="100" t="s">
        <v>122</v>
      </c>
      <c r="T122" s="100" t="s">
        <v>123</v>
      </c>
      <c r="U122" s="101" t="s">
        <v>124</v>
      </c>
      <c r="V122" s="190"/>
      <c r="W122" s="190"/>
      <c r="X122" s="190"/>
      <c r="Y122" s="190"/>
      <c r="Z122" s="190"/>
      <c r="AA122" s="190"/>
      <c r="AB122" s="190"/>
      <c r="AC122" s="190"/>
      <c r="AD122" s="190"/>
      <c r="AE122" s="190"/>
    </row>
    <row r="123" s="2" customFormat="1" ht="22.8" customHeight="1">
      <c r="A123" s="37"/>
      <c r="B123" s="38"/>
      <c r="C123" s="106" t="s">
        <v>125</v>
      </c>
      <c r="D123" s="39"/>
      <c r="E123" s="39"/>
      <c r="F123" s="39"/>
      <c r="G123" s="39"/>
      <c r="H123" s="39"/>
      <c r="I123" s="39"/>
      <c r="J123" s="197">
        <f>BK123</f>
        <v>0</v>
      </c>
      <c r="K123" s="39"/>
      <c r="L123" s="43"/>
      <c r="M123" s="102"/>
      <c r="N123" s="198"/>
      <c r="O123" s="103"/>
      <c r="P123" s="199">
        <f>P124+P128+P131</f>
        <v>0</v>
      </c>
      <c r="Q123" s="103"/>
      <c r="R123" s="199">
        <f>R124+R128+R131</f>
        <v>0</v>
      </c>
      <c r="S123" s="103"/>
      <c r="T123" s="199">
        <f>T124+T128+T131</f>
        <v>2.6572800000000001</v>
      </c>
      <c r="U123" s="104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6" t="s">
        <v>75</v>
      </c>
      <c r="AU123" s="16" t="s">
        <v>97</v>
      </c>
      <c r="BK123" s="200">
        <f>BK124+BK128+BK131</f>
        <v>0</v>
      </c>
    </row>
    <row r="124" s="12" customFormat="1" ht="25.92" customHeight="1">
      <c r="A124" s="12"/>
      <c r="B124" s="201"/>
      <c r="C124" s="202"/>
      <c r="D124" s="203" t="s">
        <v>75</v>
      </c>
      <c r="E124" s="204" t="s">
        <v>126</v>
      </c>
      <c r="F124" s="204" t="s">
        <v>519</v>
      </c>
      <c r="G124" s="202"/>
      <c r="H124" s="202"/>
      <c r="I124" s="205"/>
      <c r="J124" s="206">
        <f>BK124</f>
        <v>0</v>
      </c>
      <c r="K124" s="202"/>
      <c r="L124" s="207"/>
      <c r="M124" s="208"/>
      <c r="N124" s="209"/>
      <c r="O124" s="209"/>
      <c r="P124" s="210">
        <f>P125</f>
        <v>0</v>
      </c>
      <c r="Q124" s="209"/>
      <c r="R124" s="210">
        <f>R125</f>
        <v>0</v>
      </c>
      <c r="S124" s="209"/>
      <c r="T124" s="210">
        <f>T125</f>
        <v>0</v>
      </c>
      <c r="U124" s="211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2" t="s">
        <v>84</v>
      </c>
      <c r="AT124" s="213" t="s">
        <v>75</v>
      </c>
      <c r="AU124" s="213" t="s">
        <v>76</v>
      </c>
      <c r="AY124" s="212" t="s">
        <v>128</v>
      </c>
      <c r="BK124" s="214">
        <f>BK125</f>
        <v>0</v>
      </c>
    </row>
    <row r="125" s="12" customFormat="1" ht="22.8" customHeight="1">
      <c r="A125" s="12"/>
      <c r="B125" s="201"/>
      <c r="C125" s="202"/>
      <c r="D125" s="203" t="s">
        <v>75</v>
      </c>
      <c r="E125" s="215" t="s">
        <v>147</v>
      </c>
      <c r="F125" s="215" t="s">
        <v>148</v>
      </c>
      <c r="G125" s="202"/>
      <c r="H125" s="202"/>
      <c r="I125" s="205"/>
      <c r="J125" s="216">
        <f>BK125</f>
        <v>0</v>
      </c>
      <c r="K125" s="202"/>
      <c r="L125" s="207"/>
      <c r="M125" s="208"/>
      <c r="N125" s="209"/>
      <c r="O125" s="209"/>
      <c r="P125" s="210">
        <f>SUM(P126:P127)</f>
        <v>0</v>
      </c>
      <c r="Q125" s="209"/>
      <c r="R125" s="210">
        <f>SUM(R126:R127)</f>
        <v>0</v>
      </c>
      <c r="S125" s="209"/>
      <c r="T125" s="210">
        <f>SUM(T126:T127)</f>
        <v>0</v>
      </c>
      <c r="U125" s="211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2" t="s">
        <v>84</v>
      </c>
      <c r="AT125" s="213" t="s">
        <v>75</v>
      </c>
      <c r="AU125" s="213" t="s">
        <v>84</v>
      </c>
      <c r="AY125" s="212" t="s">
        <v>128</v>
      </c>
      <c r="BK125" s="214">
        <f>SUM(BK126:BK127)</f>
        <v>0</v>
      </c>
    </row>
    <row r="126" s="2" customFormat="1" ht="24.15" customHeight="1">
      <c r="A126" s="37"/>
      <c r="B126" s="38"/>
      <c r="C126" s="217" t="s">
        <v>84</v>
      </c>
      <c r="D126" s="217" t="s">
        <v>132</v>
      </c>
      <c r="E126" s="218" t="s">
        <v>149</v>
      </c>
      <c r="F126" s="219" t="s">
        <v>150</v>
      </c>
      <c r="G126" s="220" t="s">
        <v>151</v>
      </c>
      <c r="H126" s="221">
        <v>4</v>
      </c>
      <c r="I126" s="222"/>
      <c r="J126" s="223">
        <f>ROUND(I126*H126,2)</f>
        <v>0</v>
      </c>
      <c r="K126" s="224"/>
      <c r="L126" s="43"/>
      <c r="M126" s="225" t="s">
        <v>1</v>
      </c>
      <c r="N126" s="226" t="s">
        <v>41</v>
      </c>
      <c r="O126" s="90"/>
      <c r="P126" s="227">
        <f>O126*H126</f>
        <v>0</v>
      </c>
      <c r="Q126" s="227">
        <v>0</v>
      </c>
      <c r="R126" s="227">
        <f>Q126*H126</f>
        <v>0</v>
      </c>
      <c r="S126" s="227">
        <v>0</v>
      </c>
      <c r="T126" s="227">
        <f>S126*H126</f>
        <v>0</v>
      </c>
      <c r="U126" s="228" t="s">
        <v>1</v>
      </c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29" t="s">
        <v>136</v>
      </c>
      <c r="AT126" s="229" t="s">
        <v>132</v>
      </c>
      <c r="AU126" s="229" t="s">
        <v>86</v>
      </c>
      <c r="AY126" s="16" t="s">
        <v>128</v>
      </c>
      <c r="BE126" s="230">
        <f>IF(N126="základní",J126,0)</f>
        <v>0</v>
      </c>
      <c r="BF126" s="230">
        <f>IF(N126="snížená",J126,0)</f>
        <v>0</v>
      </c>
      <c r="BG126" s="230">
        <f>IF(N126="zákl. přenesená",J126,0)</f>
        <v>0</v>
      </c>
      <c r="BH126" s="230">
        <f>IF(N126="sníž. přenesená",J126,0)</f>
        <v>0</v>
      </c>
      <c r="BI126" s="230">
        <f>IF(N126="nulová",J126,0)</f>
        <v>0</v>
      </c>
      <c r="BJ126" s="16" t="s">
        <v>84</v>
      </c>
      <c r="BK126" s="230">
        <f>ROUND(I126*H126,2)</f>
        <v>0</v>
      </c>
      <c r="BL126" s="16" t="s">
        <v>136</v>
      </c>
      <c r="BM126" s="229" t="s">
        <v>520</v>
      </c>
    </row>
    <row r="127" s="2" customFormat="1" ht="24.15" customHeight="1">
      <c r="A127" s="37"/>
      <c r="B127" s="38"/>
      <c r="C127" s="217" t="s">
        <v>86</v>
      </c>
      <c r="D127" s="217" t="s">
        <v>132</v>
      </c>
      <c r="E127" s="218" t="s">
        <v>153</v>
      </c>
      <c r="F127" s="219" t="s">
        <v>154</v>
      </c>
      <c r="G127" s="220" t="s">
        <v>151</v>
      </c>
      <c r="H127" s="221">
        <v>4</v>
      </c>
      <c r="I127" s="222"/>
      <c r="J127" s="223">
        <f>ROUND(I127*H127,2)</f>
        <v>0</v>
      </c>
      <c r="K127" s="224"/>
      <c r="L127" s="43"/>
      <c r="M127" s="225" t="s">
        <v>1</v>
      </c>
      <c r="N127" s="226" t="s">
        <v>41</v>
      </c>
      <c r="O127" s="90"/>
      <c r="P127" s="227">
        <f>O127*H127</f>
        <v>0</v>
      </c>
      <c r="Q127" s="227">
        <v>0</v>
      </c>
      <c r="R127" s="227">
        <f>Q127*H127</f>
        <v>0</v>
      </c>
      <c r="S127" s="227">
        <v>0</v>
      </c>
      <c r="T127" s="227">
        <f>S127*H127</f>
        <v>0</v>
      </c>
      <c r="U127" s="228" t="s">
        <v>1</v>
      </c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29" t="s">
        <v>136</v>
      </c>
      <c r="AT127" s="229" t="s">
        <v>132</v>
      </c>
      <c r="AU127" s="229" t="s">
        <v>86</v>
      </c>
      <c r="AY127" s="16" t="s">
        <v>128</v>
      </c>
      <c r="BE127" s="230">
        <f>IF(N127="základní",J127,0)</f>
        <v>0</v>
      </c>
      <c r="BF127" s="230">
        <f>IF(N127="snížená",J127,0)</f>
        <v>0</v>
      </c>
      <c r="BG127" s="230">
        <f>IF(N127="zákl. přenesená",J127,0)</f>
        <v>0</v>
      </c>
      <c r="BH127" s="230">
        <f>IF(N127="sníž. přenesená",J127,0)</f>
        <v>0</v>
      </c>
      <c r="BI127" s="230">
        <f>IF(N127="nulová",J127,0)</f>
        <v>0</v>
      </c>
      <c r="BJ127" s="16" t="s">
        <v>84</v>
      </c>
      <c r="BK127" s="230">
        <f>ROUND(I127*H127,2)</f>
        <v>0</v>
      </c>
      <c r="BL127" s="16" t="s">
        <v>136</v>
      </c>
      <c r="BM127" s="229" t="s">
        <v>521</v>
      </c>
    </row>
    <row r="128" s="12" customFormat="1" ht="25.92" customHeight="1">
      <c r="A128" s="12"/>
      <c r="B128" s="201"/>
      <c r="C128" s="202"/>
      <c r="D128" s="203" t="s">
        <v>75</v>
      </c>
      <c r="E128" s="204" t="s">
        <v>522</v>
      </c>
      <c r="F128" s="204" t="s">
        <v>523</v>
      </c>
      <c r="G128" s="202"/>
      <c r="H128" s="202"/>
      <c r="I128" s="205"/>
      <c r="J128" s="206">
        <f>BK128</f>
        <v>0</v>
      </c>
      <c r="K128" s="202"/>
      <c r="L128" s="207"/>
      <c r="M128" s="208"/>
      <c r="N128" s="209"/>
      <c r="O128" s="209"/>
      <c r="P128" s="210">
        <f>P129</f>
        <v>0</v>
      </c>
      <c r="Q128" s="209"/>
      <c r="R128" s="210">
        <f>R129</f>
        <v>0</v>
      </c>
      <c r="S128" s="209"/>
      <c r="T128" s="210">
        <f>T129</f>
        <v>0.01728</v>
      </c>
      <c r="U128" s="211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2" t="s">
        <v>86</v>
      </c>
      <c r="AT128" s="213" t="s">
        <v>75</v>
      </c>
      <c r="AU128" s="213" t="s">
        <v>76</v>
      </c>
      <c r="AY128" s="212" t="s">
        <v>128</v>
      </c>
      <c r="BK128" s="214">
        <f>BK129</f>
        <v>0</v>
      </c>
    </row>
    <row r="129" s="12" customFormat="1" ht="22.8" customHeight="1">
      <c r="A129" s="12"/>
      <c r="B129" s="201"/>
      <c r="C129" s="202"/>
      <c r="D129" s="203" t="s">
        <v>75</v>
      </c>
      <c r="E129" s="215" t="s">
        <v>524</v>
      </c>
      <c r="F129" s="215" t="s">
        <v>525</v>
      </c>
      <c r="G129" s="202"/>
      <c r="H129" s="202"/>
      <c r="I129" s="205"/>
      <c r="J129" s="216">
        <f>BK129</f>
        <v>0</v>
      </c>
      <c r="K129" s="202"/>
      <c r="L129" s="207"/>
      <c r="M129" s="208"/>
      <c r="N129" s="209"/>
      <c r="O129" s="209"/>
      <c r="P129" s="210">
        <f>P130</f>
        <v>0</v>
      </c>
      <c r="Q129" s="209"/>
      <c r="R129" s="210">
        <f>R130</f>
        <v>0</v>
      </c>
      <c r="S129" s="209"/>
      <c r="T129" s="210">
        <f>T130</f>
        <v>0.01728</v>
      </c>
      <c r="U129" s="211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2" t="s">
        <v>86</v>
      </c>
      <c r="AT129" s="213" t="s">
        <v>75</v>
      </c>
      <c r="AU129" s="213" t="s">
        <v>84</v>
      </c>
      <c r="AY129" s="212" t="s">
        <v>128</v>
      </c>
      <c r="BK129" s="214">
        <f>BK130</f>
        <v>0</v>
      </c>
    </row>
    <row r="130" s="2" customFormat="1" ht="37.8" customHeight="1">
      <c r="A130" s="37"/>
      <c r="B130" s="38"/>
      <c r="C130" s="217" t="s">
        <v>137</v>
      </c>
      <c r="D130" s="217" t="s">
        <v>132</v>
      </c>
      <c r="E130" s="218" t="s">
        <v>526</v>
      </c>
      <c r="F130" s="219" t="s">
        <v>527</v>
      </c>
      <c r="G130" s="220" t="s">
        <v>211</v>
      </c>
      <c r="H130" s="221">
        <v>36</v>
      </c>
      <c r="I130" s="222"/>
      <c r="J130" s="223">
        <f>ROUND(I130*H130,2)</f>
        <v>0</v>
      </c>
      <c r="K130" s="224"/>
      <c r="L130" s="43"/>
      <c r="M130" s="225" t="s">
        <v>1</v>
      </c>
      <c r="N130" s="226" t="s">
        <v>41</v>
      </c>
      <c r="O130" s="90"/>
      <c r="P130" s="227">
        <f>O130*H130</f>
        <v>0</v>
      </c>
      <c r="Q130" s="227">
        <v>0</v>
      </c>
      <c r="R130" s="227">
        <f>Q130*H130</f>
        <v>0</v>
      </c>
      <c r="S130" s="227">
        <v>0.00048000000000000001</v>
      </c>
      <c r="T130" s="227">
        <f>S130*H130</f>
        <v>0.01728</v>
      </c>
      <c r="U130" s="228" t="s">
        <v>1</v>
      </c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29" t="s">
        <v>203</v>
      </c>
      <c r="AT130" s="229" t="s">
        <v>132</v>
      </c>
      <c r="AU130" s="229" t="s">
        <v>86</v>
      </c>
      <c r="AY130" s="16" t="s">
        <v>128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6" t="s">
        <v>84</v>
      </c>
      <c r="BK130" s="230">
        <f>ROUND(I130*H130,2)</f>
        <v>0</v>
      </c>
      <c r="BL130" s="16" t="s">
        <v>203</v>
      </c>
      <c r="BM130" s="229" t="s">
        <v>528</v>
      </c>
    </row>
    <row r="131" s="12" customFormat="1" ht="25.92" customHeight="1">
      <c r="A131" s="12"/>
      <c r="B131" s="201"/>
      <c r="C131" s="202"/>
      <c r="D131" s="203" t="s">
        <v>75</v>
      </c>
      <c r="E131" s="204" t="s">
        <v>139</v>
      </c>
      <c r="F131" s="204" t="s">
        <v>529</v>
      </c>
      <c r="G131" s="202"/>
      <c r="H131" s="202"/>
      <c r="I131" s="205"/>
      <c r="J131" s="206">
        <f>BK131</f>
        <v>0</v>
      </c>
      <c r="K131" s="202"/>
      <c r="L131" s="207"/>
      <c r="M131" s="208"/>
      <c r="N131" s="209"/>
      <c r="O131" s="209"/>
      <c r="P131" s="210">
        <f>P132+P144</f>
        <v>0</v>
      </c>
      <c r="Q131" s="209"/>
      <c r="R131" s="210">
        <f>R132+R144</f>
        <v>0</v>
      </c>
      <c r="S131" s="209"/>
      <c r="T131" s="210">
        <f>T132+T144</f>
        <v>2.6400000000000001</v>
      </c>
      <c r="U131" s="211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2" t="s">
        <v>137</v>
      </c>
      <c r="AT131" s="213" t="s">
        <v>75</v>
      </c>
      <c r="AU131" s="213" t="s">
        <v>76</v>
      </c>
      <c r="AY131" s="212" t="s">
        <v>128</v>
      </c>
      <c r="BK131" s="214">
        <f>BK132+BK144</f>
        <v>0</v>
      </c>
    </row>
    <row r="132" s="12" customFormat="1" ht="22.8" customHeight="1">
      <c r="A132" s="12"/>
      <c r="B132" s="201"/>
      <c r="C132" s="202"/>
      <c r="D132" s="203" t="s">
        <v>75</v>
      </c>
      <c r="E132" s="215" t="s">
        <v>157</v>
      </c>
      <c r="F132" s="215" t="s">
        <v>530</v>
      </c>
      <c r="G132" s="202"/>
      <c r="H132" s="202"/>
      <c r="I132" s="205"/>
      <c r="J132" s="216">
        <f>BK132</f>
        <v>0</v>
      </c>
      <c r="K132" s="202"/>
      <c r="L132" s="207"/>
      <c r="M132" s="208"/>
      <c r="N132" s="209"/>
      <c r="O132" s="209"/>
      <c r="P132" s="210">
        <f>SUM(P133:P143)</f>
        <v>0</v>
      </c>
      <c r="Q132" s="209"/>
      <c r="R132" s="210">
        <f>SUM(R133:R143)</f>
        <v>0</v>
      </c>
      <c r="S132" s="209"/>
      <c r="T132" s="210">
        <f>SUM(T133:T143)</f>
        <v>0</v>
      </c>
      <c r="U132" s="211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2" t="s">
        <v>137</v>
      </c>
      <c r="AT132" s="213" t="s">
        <v>75</v>
      </c>
      <c r="AU132" s="213" t="s">
        <v>84</v>
      </c>
      <c r="AY132" s="212" t="s">
        <v>128</v>
      </c>
      <c r="BK132" s="214">
        <f>SUM(BK133:BK143)</f>
        <v>0</v>
      </c>
    </row>
    <row r="133" s="2" customFormat="1" ht="24.15" customHeight="1">
      <c r="A133" s="37"/>
      <c r="B133" s="38"/>
      <c r="C133" s="217" t="s">
        <v>136</v>
      </c>
      <c r="D133" s="217" t="s">
        <v>132</v>
      </c>
      <c r="E133" s="218" t="s">
        <v>171</v>
      </c>
      <c r="F133" s="219" t="s">
        <v>172</v>
      </c>
      <c r="G133" s="220" t="s">
        <v>162</v>
      </c>
      <c r="H133" s="221">
        <v>8</v>
      </c>
      <c r="I133" s="222"/>
      <c r="J133" s="223">
        <f>ROUND(I133*H133,2)</f>
        <v>0</v>
      </c>
      <c r="K133" s="224"/>
      <c r="L133" s="43"/>
      <c r="M133" s="225" t="s">
        <v>1</v>
      </c>
      <c r="N133" s="226" t="s">
        <v>41</v>
      </c>
      <c r="O133" s="90"/>
      <c r="P133" s="227">
        <f>O133*H133</f>
        <v>0</v>
      </c>
      <c r="Q133" s="227">
        <v>0</v>
      </c>
      <c r="R133" s="227">
        <f>Q133*H133</f>
        <v>0</v>
      </c>
      <c r="S133" s="227">
        <v>0</v>
      </c>
      <c r="T133" s="227">
        <f>S133*H133</f>
        <v>0</v>
      </c>
      <c r="U133" s="228" t="s">
        <v>1</v>
      </c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29" t="s">
        <v>163</v>
      </c>
      <c r="AT133" s="229" t="s">
        <v>132</v>
      </c>
      <c r="AU133" s="229" t="s">
        <v>86</v>
      </c>
      <c r="AY133" s="16" t="s">
        <v>128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6" t="s">
        <v>84</v>
      </c>
      <c r="BK133" s="230">
        <f>ROUND(I133*H133,2)</f>
        <v>0</v>
      </c>
      <c r="BL133" s="16" t="s">
        <v>163</v>
      </c>
      <c r="BM133" s="229" t="s">
        <v>531</v>
      </c>
    </row>
    <row r="134" s="2" customFormat="1" ht="24.15" customHeight="1">
      <c r="A134" s="37"/>
      <c r="B134" s="38"/>
      <c r="C134" s="217" t="s">
        <v>159</v>
      </c>
      <c r="D134" s="217" t="s">
        <v>132</v>
      </c>
      <c r="E134" s="218" t="s">
        <v>532</v>
      </c>
      <c r="F134" s="219" t="s">
        <v>533</v>
      </c>
      <c r="G134" s="220" t="s">
        <v>162</v>
      </c>
      <c r="H134" s="221">
        <v>8</v>
      </c>
      <c r="I134" s="222"/>
      <c r="J134" s="223">
        <f>ROUND(I134*H134,2)</f>
        <v>0</v>
      </c>
      <c r="K134" s="224"/>
      <c r="L134" s="43"/>
      <c r="M134" s="225" t="s">
        <v>1</v>
      </c>
      <c r="N134" s="226" t="s">
        <v>41</v>
      </c>
      <c r="O134" s="90"/>
      <c r="P134" s="227">
        <f>O134*H134</f>
        <v>0</v>
      </c>
      <c r="Q134" s="227">
        <v>0</v>
      </c>
      <c r="R134" s="227">
        <f>Q134*H134</f>
        <v>0</v>
      </c>
      <c r="S134" s="227">
        <v>0</v>
      </c>
      <c r="T134" s="227">
        <f>S134*H134</f>
        <v>0</v>
      </c>
      <c r="U134" s="228" t="s">
        <v>1</v>
      </c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9" t="s">
        <v>163</v>
      </c>
      <c r="AT134" s="229" t="s">
        <v>132</v>
      </c>
      <c r="AU134" s="229" t="s">
        <v>86</v>
      </c>
      <c r="AY134" s="16" t="s">
        <v>128</v>
      </c>
      <c r="BE134" s="230">
        <f>IF(N134="základní",J134,0)</f>
        <v>0</v>
      </c>
      <c r="BF134" s="230">
        <f>IF(N134="snížená",J134,0)</f>
        <v>0</v>
      </c>
      <c r="BG134" s="230">
        <f>IF(N134="zákl. přenesená",J134,0)</f>
        <v>0</v>
      </c>
      <c r="BH134" s="230">
        <f>IF(N134="sníž. přenesená",J134,0)</f>
        <v>0</v>
      </c>
      <c r="BI134" s="230">
        <f>IF(N134="nulová",J134,0)</f>
        <v>0</v>
      </c>
      <c r="BJ134" s="16" t="s">
        <v>84</v>
      </c>
      <c r="BK134" s="230">
        <f>ROUND(I134*H134,2)</f>
        <v>0</v>
      </c>
      <c r="BL134" s="16" t="s">
        <v>163</v>
      </c>
      <c r="BM134" s="229" t="s">
        <v>534</v>
      </c>
    </row>
    <row r="135" s="2" customFormat="1" ht="14.4" customHeight="1">
      <c r="A135" s="37"/>
      <c r="B135" s="38"/>
      <c r="C135" s="217" t="s">
        <v>165</v>
      </c>
      <c r="D135" s="217" t="s">
        <v>132</v>
      </c>
      <c r="E135" s="218" t="s">
        <v>535</v>
      </c>
      <c r="F135" s="219" t="s">
        <v>536</v>
      </c>
      <c r="G135" s="220" t="s">
        <v>162</v>
      </c>
      <c r="H135" s="221">
        <v>2</v>
      </c>
      <c r="I135" s="222"/>
      <c r="J135" s="223">
        <f>ROUND(I135*H135,2)</f>
        <v>0</v>
      </c>
      <c r="K135" s="224"/>
      <c r="L135" s="43"/>
      <c r="M135" s="225" t="s">
        <v>1</v>
      </c>
      <c r="N135" s="226" t="s">
        <v>41</v>
      </c>
      <c r="O135" s="90"/>
      <c r="P135" s="227">
        <f>O135*H135</f>
        <v>0</v>
      </c>
      <c r="Q135" s="227">
        <v>0</v>
      </c>
      <c r="R135" s="227">
        <f>Q135*H135</f>
        <v>0</v>
      </c>
      <c r="S135" s="227">
        <v>0</v>
      </c>
      <c r="T135" s="227">
        <f>S135*H135</f>
        <v>0</v>
      </c>
      <c r="U135" s="228" t="s">
        <v>1</v>
      </c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29" t="s">
        <v>163</v>
      </c>
      <c r="AT135" s="229" t="s">
        <v>132</v>
      </c>
      <c r="AU135" s="229" t="s">
        <v>86</v>
      </c>
      <c r="AY135" s="16" t="s">
        <v>128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6" t="s">
        <v>84</v>
      </c>
      <c r="BK135" s="230">
        <f>ROUND(I135*H135,2)</f>
        <v>0</v>
      </c>
      <c r="BL135" s="16" t="s">
        <v>163</v>
      </c>
      <c r="BM135" s="229" t="s">
        <v>537</v>
      </c>
    </row>
    <row r="136" s="2" customFormat="1" ht="24.15" customHeight="1">
      <c r="A136" s="37"/>
      <c r="B136" s="38"/>
      <c r="C136" s="217" t="s">
        <v>170</v>
      </c>
      <c r="D136" s="217" t="s">
        <v>132</v>
      </c>
      <c r="E136" s="218" t="s">
        <v>538</v>
      </c>
      <c r="F136" s="219" t="s">
        <v>539</v>
      </c>
      <c r="G136" s="220" t="s">
        <v>162</v>
      </c>
      <c r="H136" s="221">
        <v>2</v>
      </c>
      <c r="I136" s="222"/>
      <c r="J136" s="223">
        <f>ROUND(I136*H136,2)</f>
        <v>0</v>
      </c>
      <c r="K136" s="224"/>
      <c r="L136" s="43"/>
      <c r="M136" s="225" t="s">
        <v>1</v>
      </c>
      <c r="N136" s="226" t="s">
        <v>41</v>
      </c>
      <c r="O136" s="90"/>
      <c r="P136" s="227">
        <f>O136*H136</f>
        <v>0</v>
      </c>
      <c r="Q136" s="227">
        <v>0</v>
      </c>
      <c r="R136" s="227">
        <f>Q136*H136</f>
        <v>0</v>
      </c>
      <c r="S136" s="227">
        <v>0</v>
      </c>
      <c r="T136" s="227">
        <f>S136*H136</f>
        <v>0</v>
      </c>
      <c r="U136" s="228" t="s">
        <v>1</v>
      </c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29" t="s">
        <v>163</v>
      </c>
      <c r="AT136" s="229" t="s">
        <v>132</v>
      </c>
      <c r="AU136" s="229" t="s">
        <v>86</v>
      </c>
      <c r="AY136" s="16" t="s">
        <v>128</v>
      </c>
      <c r="BE136" s="230">
        <f>IF(N136="základní",J136,0)</f>
        <v>0</v>
      </c>
      <c r="BF136" s="230">
        <f>IF(N136="snížená",J136,0)</f>
        <v>0</v>
      </c>
      <c r="BG136" s="230">
        <f>IF(N136="zákl. přenesená",J136,0)</f>
        <v>0</v>
      </c>
      <c r="BH136" s="230">
        <f>IF(N136="sníž. přenesená",J136,0)</f>
        <v>0</v>
      </c>
      <c r="BI136" s="230">
        <f>IF(N136="nulová",J136,0)</f>
        <v>0</v>
      </c>
      <c r="BJ136" s="16" t="s">
        <v>84</v>
      </c>
      <c r="BK136" s="230">
        <f>ROUND(I136*H136,2)</f>
        <v>0</v>
      </c>
      <c r="BL136" s="16" t="s">
        <v>163</v>
      </c>
      <c r="BM136" s="229" t="s">
        <v>540</v>
      </c>
    </row>
    <row r="137" s="2" customFormat="1" ht="24.15" customHeight="1">
      <c r="A137" s="37"/>
      <c r="B137" s="38"/>
      <c r="C137" s="217" t="s">
        <v>143</v>
      </c>
      <c r="D137" s="217" t="s">
        <v>132</v>
      </c>
      <c r="E137" s="218" t="s">
        <v>541</v>
      </c>
      <c r="F137" s="219" t="s">
        <v>542</v>
      </c>
      <c r="G137" s="220" t="s">
        <v>162</v>
      </c>
      <c r="H137" s="221">
        <v>4</v>
      </c>
      <c r="I137" s="222"/>
      <c r="J137" s="223">
        <f>ROUND(I137*H137,2)</f>
        <v>0</v>
      </c>
      <c r="K137" s="224"/>
      <c r="L137" s="43"/>
      <c r="M137" s="225" t="s">
        <v>1</v>
      </c>
      <c r="N137" s="226" t="s">
        <v>41</v>
      </c>
      <c r="O137" s="90"/>
      <c r="P137" s="227">
        <f>O137*H137</f>
        <v>0</v>
      </c>
      <c r="Q137" s="227">
        <v>0</v>
      </c>
      <c r="R137" s="227">
        <f>Q137*H137</f>
        <v>0</v>
      </c>
      <c r="S137" s="227">
        <v>0</v>
      </c>
      <c r="T137" s="227">
        <f>S137*H137</f>
        <v>0</v>
      </c>
      <c r="U137" s="228" t="s">
        <v>1</v>
      </c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29" t="s">
        <v>163</v>
      </c>
      <c r="AT137" s="229" t="s">
        <v>132</v>
      </c>
      <c r="AU137" s="229" t="s">
        <v>86</v>
      </c>
      <c r="AY137" s="16" t="s">
        <v>128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6" t="s">
        <v>84</v>
      </c>
      <c r="BK137" s="230">
        <f>ROUND(I137*H137,2)</f>
        <v>0</v>
      </c>
      <c r="BL137" s="16" t="s">
        <v>163</v>
      </c>
      <c r="BM137" s="229" t="s">
        <v>543</v>
      </c>
    </row>
    <row r="138" s="2" customFormat="1" ht="24.15" customHeight="1">
      <c r="A138" s="37"/>
      <c r="B138" s="38"/>
      <c r="C138" s="217" t="s">
        <v>147</v>
      </c>
      <c r="D138" s="217" t="s">
        <v>132</v>
      </c>
      <c r="E138" s="218" t="s">
        <v>544</v>
      </c>
      <c r="F138" s="219" t="s">
        <v>545</v>
      </c>
      <c r="G138" s="220" t="s">
        <v>162</v>
      </c>
      <c r="H138" s="221">
        <v>2</v>
      </c>
      <c r="I138" s="222"/>
      <c r="J138" s="223">
        <f>ROUND(I138*H138,2)</f>
        <v>0</v>
      </c>
      <c r="K138" s="224"/>
      <c r="L138" s="43"/>
      <c r="M138" s="225" t="s">
        <v>1</v>
      </c>
      <c r="N138" s="226" t="s">
        <v>41</v>
      </c>
      <c r="O138" s="90"/>
      <c r="P138" s="227">
        <f>O138*H138</f>
        <v>0</v>
      </c>
      <c r="Q138" s="227">
        <v>0</v>
      </c>
      <c r="R138" s="227">
        <f>Q138*H138</f>
        <v>0</v>
      </c>
      <c r="S138" s="227">
        <v>0</v>
      </c>
      <c r="T138" s="227">
        <f>S138*H138</f>
        <v>0</v>
      </c>
      <c r="U138" s="228" t="s">
        <v>1</v>
      </c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29" t="s">
        <v>163</v>
      </c>
      <c r="AT138" s="229" t="s">
        <v>132</v>
      </c>
      <c r="AU138" s="229" t="s">
        <v>86</v>
      </c>
      <c r="AY138" s="16" t="s">
        <v>128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6" t="s">
        <v>84</v>
      </c>
      <c r="BK138" s="230">
        <f>ROUND(I138*H138,2)</f>
        <v>0</v>
      </c>
      <c r="BL138" s="16" t="s">
        <v>163</v>
      </c>
      <c r="BM138" s="229" t="s">
        <v>546</v>
      </c>
    </row>
    <row r="139" s="2" customFormat="1" ht="14.4" customHeight="1">
      <c r="A139" s="37"/>
      <c r="B139" s="38"/>
      <c r="C139" s="217" t="s">
        <v>180</v>
      </c>
      <c r="D139" s="217" t="s">
        <v>132</v>
      </c>
      <c r="E139" s="218" t="s">
        <v>547</v>
      </c>
      <c r="F139" s="219" t="s">
        <v>548</v>
      </c>
      <c r="G139" s="220" t="s">
        <v>162</v>
      </c>
      <c r="H139" s="221">
        <v>4</v>
      </c>
      <c r="I139" s="222"/>
      <c r="J139" s="223">
        <f>ROUND(I139*H139,2)</f>
        <v>0</v>
      </c>
      <c r="K139" s="224"/>
      <c r="L139" s="43"/>
      <c r="M139" s="225" t="s">
        <v>1</v>
      </c>
      <c r="N139" s="226" t="s">
        <v>41</v>
      </c>
      <c r="O139" s="90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7">
        <f>S139*H139</f>
        <v>0</v>
      </c>
      <c r="U139" s="228" t="s">
        <v>1</v>
      </c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29" t="s">
        <v>163</v>
      </c>
      <c r="AT139" s="229" t="s">
        <v>132</v>
      </c>
      <c r="AU139" s="229" t="s">
        <v>86</v>
      </c>
      <c r="AY139" s="16" t="s">
        <v>128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6" t="s">
        <v>84</v>
      </c>
      <c r="BK139" s="230">
        <f>ROUND(I139*H139,2)</f>
        <v>0</v>
      </c>
      <c r="BL139" s="16" t="s">
        <v>163</v>
      </c>
      <c r="BM139" s="229" t="s">
        <v>549</v>
      </c>
    </row>
    <row r="140" s="2" customFormat="1" ht="14.4" customHeight="1">
      <c r="A140" s="37"/>
      <c r="B140" s="38"/>
      <c r="C140" s="217" t="s">
        <v>184</v>
      </c>
      <c r="D140" s="217" t="s">
        <v>132</v>
      </c>
      <c r="E140" s="218" t="s">
        <v>550</v>
      </c>
      <c r="F140" s="219" t="s">
        <v>551</v>
      </c>
      <c r="G140" s="220" t="s">
        <v>162</v>
      </c>
      <c r="H140" s="221">
        <v>4</v>
      </c>
      <c r="I140" s="222"/>
      <c r="J140" s="223">
        <f>ROUND(I140*H140,2)</f>
        <v>0</v>
      </c>
      <c r="K140" s="224"/>
      <c r="L140" s="43"/>
      <c r="M140" s="225" t="s">
        <v>1</v>
      </c>
      <c r="N140" s="226" t="s">
        <v>41</v>
      </c>
      <c r="O140" s="90"/>
      <c r="P140" s="227">
        <f>O140*H140</f>
        <v>0</v>
      </c>
      <c r="Q140" s="227">
        <v>0</v>
      </c>
      <c r="R140" s="227">
        <f>Q140*H140</f>
        <v>0</v>
      </c>
      <c r="S140" s="227">
        <v>0</v>
      </c>
      <c r="T140" s="227">
        <f>S140*H140</f>
        <v>0</v>
      </c>
      <c r="U140" s="228" t="s">
        <v>1</v>
      </c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29" t="s">
        <v>163</v>
      </c>
      <c r="AT140" s="229" t="s">
        <v>132</v>
      </c>
      <c r="AU140" s="229" t="s">
        <v>86</v>
      </c>
      <c r="AY140" s="16" t="s">
        <v>128</v>
      </c>
      <c r="BE140" s="230">
        <f>IF(N140="základní",J140,0)</f>
        <v>0</v>
      </c>
      <c r="BF140" s="230">
        <f>IF(N140="snížená",J140,0)</f>
        <v>0</v>
      </c>
      <c r="BG140" s="230">
        <f>IF(N140="zákl. přenesená",J140,0)</f>
        <v>0</v>
      </c>
      <c r="BH140" s="230">
        <f>IF(N140="sníž. přenesená",J140,0)</f>
        <v>0</v>
      </c>
      <c r="BI140" s="230">
        <f>IF(N140="nulová",J140,0)</f>
        <v>0</v>
      </c>
      <c r="BJ140" s="16" t="s">
        <v>84</v>
      </c>
      <c r="BK140" s="230">
        <f>ROUND(I140*H140,2)</f>
        <v>0</v>
      </c>
      <c r="BL140" s="16" t="s">
        <v>163</v>
      </c>
      <c r="BM140" s="229" t="s">
        <v>552</v>
      </c>
    </row>
    <row r="141" s="2" customFormat="1" ht="24.15" customHeight="1">
      <c r="A141" s="37"/>
      <c r="B141" s="38"/>
      <c r="C141" s="217" t="s">
        <v>188</v>
      </c>
      <c r="D141" s="217" t="s">
        <v>132</v>
      </c>
      <c r="E141" s="218" t="s">
        <v>553</v>
      </c>
      <c r="F141" s="219" t="s">
        <v>554</v>
      </c>
      <c r="G141" s="220" t="s">
        <v>211</v>
      </c>
      <c r="H141" s="221">
        <v>4</v>
      </c>
      <c r="I141" s="222"/>
      <c r="J141" s="223">
        <f>ROUND(I141*H141,2)</f>
        <v>0</v>
      </c>
      <c r="K141" s="224"/>
      <c r="L141" s="43"/>
      <c r="M141" s="225" t="s">
        <v>1</v>
      </c>
      <c r="N141" s="226" t="s">
        <v>41</v>
      </c>
      <c r="O141" s="90"/>
      <c r="P141" s="227">
        <f>O141*H141</f>
        <v>0</v>
      </c>
      <c r="Q141" s="227">
        <v>0</v>
      </c>
      <c r="R141" s="227">
        <f>Q141*H141</f>
        <v>0</v>
      </c>
      <c r="S141" s="227">
        <v>0</v>
      </c>
      <c r="T141" s="227">
        <f>S141*H141</f>
        <v>0</v>
      </c>
      <c r="U141" s="228" t="s">
        <v>1</v>
      </c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29" t="s">
        <v>163</v>
      </c>
      <c r="AT141" s="229" t="s">
        <v>132</v>
      </c>
      <c r="AU141" s="229" t="s">
        <v>86</v>
      </c>
      <c r="AY141" s="16" t="s">
        <v>128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6" t="s">
        <v>84</v>
      </c>
      <c r="BK141" s="230">
        <f>ROUND(I141*H141,2)</f>
        <v>0</v>
      </c>
      <c r="BL141" s="16" t="s">
        <v>163</v>
      </c>
      <c r="BM141" s="229" t="s">
        <v>555</v>
      </c>
    </row>
    <row r="142" s="2" customFormat="1" ht="14.4" customHeight="1">
      <c r="A142" s="37"/>
      <c r="B142" s="38"/>
      <c r="C142" s="217" t="s">
        <v>192</v>
      </c>
      <c r="D142" s="217" t="s">
        <v>132</v>
      </c>
      <c r="E142" s="218" t="s">
        <v>556</v>
      </c>
      <c r="F142" s="219" t="s">
        <v>557</v>
      </c>
      <c r="G142" s="220" t="s">
        <v>162</v>
      </c>
      <c r="H142" s="221">
        <v>8</v>
      </c>
      <c r="I142" s="222"/>
      <c r="J142" s="223">
        <f>ROUND(I142*H142,2)</f>
        <v>0</v>
      </c>
      <c r="K142" s="224"/>
      <c r="L142" s="43"/>
      <c r="M142" s="225" t="s">
        <v>1</v>
      </c>
      <c r="N142" s="226" t="s">
        <v>41</v>
      </c>
      <c r="O142" s="90"/>
      <c r="P142" s="227">
        <f>O142*H142</f>
        <v>0</v>
      </c>
      <c r="Q142" s="227">
        <v>0</v>
      </c>
      <c r="R142" s="227">
        <f>Q142*H142</f>
        <v>0</v>
      </c>
      <c r="S142" s="227">
        <v>0</v>
      </c>
      <c r="T142" s="227">
        <f>S142*H142</f>
        <v>0</v>
      </c>
      <c r="U142" s="228" t="s">
        <v>1</v>
      </c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29" t="s">
        <v>163</v>
      </c>
      <c r="AT142" s="229" t="s">
        <v>132</v>
      </c>
      <c r="AU142" s="229" t="s">
        <v>86</v>
      </c>
      <c r="AY142" s="16" t="s">
        <v>128</v>
      </c>
      <c r="BE142" s="230">
        <f>IF(N142="základní",J142,0)</f>
        <v>0</v>
      </c>
      <c r="BF142" s="230">
        <f>IF(N142="snížená",J142,0)</f>
        <v>0</v>
      </c>
      <c r="BG142" s="230">
        <f>IF(N142="zákl. přenesená",J142,0)</f>
        <v>0</v>
      </c>
      <c r="BH142" s="230">
        <f>IF(N142="sníž. přenesená",J142,0)</f>
        <v>0</v>
      </c>
      <c r="BI142" s="230">
        <f>IF(N142="nulová",J142,0)</f>
        <v>0</v>
      </c>
      <c r="BJ142" s="16" t="s">
        <v>84</v>
      </c>
      <c r="BK142" s="230">
        <f>ROUND(I142*H142,2)</f>
        <v>0</v>
      </c>
      <c r="BL142" s="16" t="s">
        <v>163</v>
      </c>
      <c r="BM142" s="229" t="s">
        <v>558</v>
      </c>
    </row>
    <row r="143" s="2" customFormat="1" ht="24.15" customHeight="1">
      <c r="A143" s="37"/>
      <c r="B143" s="38"/>
      <c r="C143" s="217" t="s">
        <v>196</v>
      </c>
      <c r="D143" s="217" t="s">
        <v>132</v>
      </c>
      <c r="E143" s="218" t="s">
        <v>559</v>
      </c>
      <c r="F143" s="219" t="s">
        <v>560</v>
      </c>
      <c r="G143" s="220" t="s">
        <v>211</v>
      </c>
      <c r="H143" s="221">
        <v>8</v>
      </c>
      <c r="I143" s="222"/>
      <c r="J143" s="223">
        <f>ROUND(I143*H143,2)</f>
        <v>0</v>
      </c>
      <c r="K143" s="224"/>
      <c r="L143" s="43"/>
      <c r="M143" s="225" t="s">
        <v>1</v>
      </c>
      <c r="N143" s="226" t="s">
        <v>41</v>
      </c>
      <c r="O143" s="90"/>
      <c r="P143" s="227">
        <f>O143*H143</f>
        <v>0</v>
      </c>
      <c r="Q143" s="227">
        <v>0</v>
      </c>
      <c r="R143" s="227">
        <f>Q143*H143</f>
        <v>0</v>
      </c>
      <c r="S143" s="227">
        <v>0</v>
      </c>
      <c r="T143" s="227">
        <f>S143*H143</f>
        <v>0</v>
      </c>
      <c r="U143" s="228" t="s">
        <v>1</v>
      </c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29" t="s">
        <v>163</v>
      </c>
      <c r="AT143" s="229" t="s">
        <v>132</v>
      </c>
      <c r="AU143" s="229" t="s">
        <v>86</v>
      </c>
      <c r="AY143" s="16" t="s">
        <v>128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6" t="s">
        <v>84</v>
      </c>
      <c r="BK143" s="230">
        <f>ROUND(I143*H143,2)</f>
        <v>0</v>
      </c>
      <c r="BL143" s="16" t="s">
        <v>163</v>
      </c>
      <c r="BM143" s="229" t="s">
        <v>561</v>
      </c>
    </row>
    <row r="144" s="12" customFormat="1" ht="22.8" customHeight="1">
      <c r="A144" s="12"/>
      <c r="B144" s="201"/>
      <c r="C144" s="202"/>
      <c r="D144" s="203" t="s">
        <v>75</v>
      </c>
      <c r="E144" s="215" t="s">
        <v>258</v>
      </c>
      <c r="F144" s="215" t="s">
        <v>562</v>
      </c>
      <c r="G144" s="202"/>
      <c r="H144" s="202"/>
      <c r="I144" s="205"/>
      <c r="J144" s="216">
        <f>BK144</f>
        <v>0</v>
      </c>
      <c r="K144" s="202"/>
      <c r="L144" s="207"/>
      <c r="M144" s="208"/>
      <c r="N144" s="209"/>
      <c r="O144" s="209"/>
      <c r="P144" s="210">
        <f>SUM(P145:P148)</f>
        <v>0</v>
      </c>
      <c r="Q144" s="209"/>
      <c r="R144" s="210">
        <f>SUM(R145:R148)</f>
        <v>0</v>
      </c>
      <c r="S144" s="209"/>
      <c r="T144" s="210">
        <f>SUM(T145:T148)</f>
        <v>2.6400000000000001</v>
      </c>
      <c r="U144" s="211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12" t="s">
        <v>137</v>
      </c>
      <c r="AT144" s="213" t="s">
        <v>75</v>
      </c>
      <c r="AU144" s="213" t="s">
        <v>84</v>
      </c>
      <c r="AY144" s="212" t="s">
        <v>128</v>
      </c>
      <c r="BK144" s="214">
        <f>SUM(BK145:BK148)</f>
        <v>0</v>
      </c>
    </row>
    <row r="145" s="2" customFormat="1" ht="24.15" customHeight="1">
      <c r="A145" s="37"/>
      <c r="B145" s="38"/>
      <c r="C145" s="217" t="s">
        <v>8</v>
      </c>
      <c r="D145" s="217" t="s">
        <v>132</v>
      </c>
      <c r="E145" s="218" t="s">
        <v>307</v>
      </c>
      <c r="F145" s="219" t="s">
        <v>308</v>
      </c>
      <c r="G145" s="220" t="s">
        <v>276</v>
      </c>
      <c r="H145" s="221">
        <v>1.2</v>
      </c>
      <c r="I145" s="222"/>
      <c r="J145" s="223">
        <f>ROUND(I145*H145,2)</f>
        <v>0</v>
      </c>
      <c r="K145" s="224"/>
      <c r="L145" s="43"/>
      <c r="M145" s="225" t="s">
        <v>1</v>
      </c>
      <c r="N145" s="226" t="s">
        <v>41</v>
      </c>
      <c r="O145" s="90"/>
      <c r="P145" s="227">
        <f>O145*H145</f>
        <v>0</v>
      </c>
      <c r="Q145" s="227">
        <v>0</v>
      </c>
      <c r="R145" s="227">
        <f>Q145*H145</f>
        <v>0</v>
      </c>
      <c r="S145" s="227">
        <v>0</v>
      </c>
      <c r="T145" s="227">
        <f>S145*H145</f>
        <v>0</v>
      </c>
      <c r="U145" s="228" t="s">
        <v>1</v>
      </c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29" t="s">
        <v>163</v>
      </c>
      <c r="AT145" s="229" t="s">
        <v>132</v>
      </c>
      <c r="AU145" s="229" t="s">
        <v>86</v>
      </c>
      <c r="AY145" s="16" t="s">
        <v>128</v>
      </c>
      <c r="BE145" s="230">
        <f>IF(N145="základní",J145,0)</f>
        <v>0</v>
      </c>
      <c r="BF145" s="230">
        <f>IF(N145="snížená",J145,0)</f>
        <v>0</v>
      </c>
      <c r="BG145" s="230">
        <f>IF(N145="zákl. přenesená",J145,0)</f>
        <v>0</v>
      </c>
      <c r="BH145" s="230">
        <f>IF(N145="sníž. přenesená",J145,0)</f>
        <v>0</v>
      </c>
      <c r="BI145" s="230">
        <f>IF(N145="nulová",J145,0)</f>
        <v>0</v>
      </c>
      <c r="BJ145" s="16" t="s">
        <v>84</v>
      </c>
      <c r="BK145" s="230">
        <f>ROUND(I145*H145,2)</f>
        <v>0</v>
      </c>
      <c r="BL145" s="16" t="s">
        <v>163</v>
      </c>
      <c r="BM145" s="229" t="s">
        <v>563</v>
      </c>
    </row>
    <row r="146" s="2" customFormat="1" ht="14.4" customHeight="1">
      <c r="A146" s="37"/>
      <c r="B146" s="38"/>
      <c r="C146" s="217" t="s">
        <v>203</v>
      </c>
      <c r="D146" s="217" t="s">
        <v>132</v>
      </c>
      <c r="E146" s="218" t="s">
        <v>564</v>
      </c>
      <c r="F146" s="219" t="s">
        <v>565</v>
      </c>
      <c r="G146" s="220" t="s">
        <v>276</v>
      </c>
      <c r="H146" s="221">
        <v>1.2</v>
      </c>
      <c r="I146" s="222"/>
      <c r="J146" s="223">
        <f>ROUND(I146*H146,2)</f>
        <v>0</v>
      </c>
      <c r="K146" s="224"/>
      <c r="L146" s="43"/>
      <c r="M146" s="225" t="s">
        <v>1</v>
      </c>
      <c r="N146" s="226" t="s">
        <v>41</v>
      </c>
      <c r="O146" s="90"/>
      <c r="P146" s="227">
        <f>O146*H146</f>
        <v>0</v>
      </c>
      <c r="Q146" s="227">
        <v>0</v>
      </c>
      <c r="R146" s="227">
        <f>Q146*H146</f>
        <v>0</v>
      </c>
      <c r="S146" s="227">
        <v>2.2000000000000002</v>
      </c>
      <c r="T146" s="227">
        <f>S146*H146</f>
        <v>2.6400000000000001</v>
      </c>
      <c r="U146" s="228" t="s">
        <v>1</v>
      </c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29" t="s">
        <v>163</v>
      </c>
      <c r="AT146" s="229" t="s">
        <v>132</v>
      </c>
      <c r="AU146" s="229" t="s">
        <v>86</v>
      </c>
      <c r="AY146" s="16" t="s">
        <v>128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6" t="s">
        <v>84</v>
      </c>
      <c r="BK146" s="230">
        <f>ROUND(I146*H146,2)</f>
        <v>0</v>
      </c>
      <c r="BL146" s="16" t="s">
        <v>163</v>
      </c>
      <c r="BM146" s="229" t="s">
        <v>566</v>
      </c>
    </row>
    <row r="147" s="2" customFormat="1" ht="24.15" customHeight="1">
      <c r="A147" s="37"/>
      <c r="B147" s="38"/>
      <c r="C147" s="217" t="s">
        <v>208</v>
      </c>
      <c r="D147" s="217" t="s">
        <v>132</v>
      </c>
      <c r="E147" s="218" t="s">
        <v>567</v>
      </c>
      <c r="F147" s="219" t="s">
        <v>568</v>
      </c>
      <c r="G147" s="220" t="s">
        <v>319</v>
      </c>
      <c r="H147" s="221">
        <v>3.2400000000000002</v>
      </c>
      <c r="I147" s="222"/>
      <c r="J147" s="223">
        <f>ROUND(I147*H147,2)</f>
        <v>0</v>
      </c>
      <c r="K147" s="224"/>
      <c r="L147" s="43"/>
      <c r="M147" s="225" t="s">
        <v>1</v>
      </c>
      <c r="N147" s="226" t="s">
        <v>41</v>
      </c>
      <c r="O147" s="90"/>
      <c r="P147" s="227">
        <f>O147*H147</f>
        <v>0</v>
      </c>
      <c r="Q147" s="227">
        <v>0</v>
      </c>
      <c r="R147" s="227">
        <f>Q147*H147</f>
        <v>0</v>
      </c>
      <c r="S147" s="227">
        <v>0</v>
      </c>
      <c r="T147" s="227">
        <f>S147*H147</f>
        <v>0</v>
      </c>
      <c r="U147" s="228" t="s">
        <v>1</v>
      </c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29" t="s">
        <v>163</v>
      </c>
      <c r="AT147" s="229" t="s">
        <v>132</v>
      </c>
      <c r="AU147" s="229" t="s">
        <v>86</v>
      </c>
      <c r="AY147" s="16" t="s">
        <v>128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6" t="s">
        <v>84</v>
      </c>
      <c r="BK147" s="230">
        <f>ROUND(I147*H147,2)</f>
        <v>0</v>
      </c>
      <c r="BL147" s="16" t="s">
        <v>163</v>
      </c>
      <c r="BM147" s="229" t="s">
        <v>569</v>
      </c>
    </row>
    <row r="148" s="13" customFormat="1">
      <c r="A148" s="13"/>
      <c r="B148" s="242"/>
      <c r="C148" s="243"/>
      <c r="D148" s="244" t="s">
        <v>145</v>
      </c>
      <c r="E148" s="253" t="s">
        <v>1</v>
      </c>
      <c r="F148" s="245" t="s">
        <v>570</v>
      </c>
      <c r="G148" s="243"/>
      <c r="H148" s="246">
        <v>3.2400000000000002</v>
      </c>
      <c r="I148" s="247"/>
      <c r="J148" s="243"/>
      <c r="K148" s="243"/>
      <c r="L148" s="248"/>
      <c r="M148" s="270"/>
      <c r="N148" s="271"/>
      <c r="O148" s="271"/>
      <c r="P148" s="271"/>
      <c r="Q148" s="271"/>
      <c r="R148" s="271"/>
      <c r="S148" s="271"/>
      <c r="T148" s="271"/>
      <c r="U148" s="272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2" t="s">
        <v>145</v>
      </c>
      <c r="AU148" s="252" t="s">
        <v>86</v>
      </c>
      <c r="AV148" s="13" t="s">
        <v>86</v>
      </c>
      <c r="AW148" s="13" t="s">
        <v>32</v>
      </c>
      <c r="AX148" s="13" t="s">
        <v>84</v>
      </c>
      <c r="AY148" s="252" t="s">
        <v>128</v>
      </c>
    </row>
    <row r="149" s="2" customFormat="1" ht="6.96" customHeight="1">
      <c r="A149" s="37"/>
      <c r="B149" s="65"/>
      <c r="C149" s="66"/>
      <c r="D149" s="66"/>
      <c r="E149" s="66"/>
      <c r="F149" s="66"/>
      <c r="G149" s="66"/>
      <c r="H149" s="66"/>
      <c r="I149" s="66"/>
      <c r="J149" s="66"/>
      <c r="K149" s="66"/>
      <c r="L149" s="43"/>
      <c r="M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</row>
  </sheetData>
  <sheetProtection sheet="1" autoFilter="0" formatColumns="0" formatRows="0" objects="1" scenarios="1" spinCount="100000" saltValue="qnTsLaRIUQUHWODx5VDG1a4gffWFNaLi4jiWR8BjJ1leeEo8jxCpE/vntnrWAd9pQ9t3twkbvLOQhWejBENgEA==" hashValue="9VUsST/LykF0lT56VfC7hdZL1xyvXx5E0x/7i9n22GnltD+K2bFLY4b00ZuCo20jmwZZYBLTsYUaerpW8gEcOA==" algorithmName="SHA-512" password="C5ED"/>
  <autoFilter ref="C122:K148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PC-MARTIN\Martin</dc:creator>
  <cp:lastModifiedBy>PC-MARTIN\Martin</cp:lastModifiedBy>
  <dcterms:created xsi:type="dcterms:W3CDTF">2025-08-15T14:34:25Z</dcterms:created>
  <dcterms:modified xsi:type="dcterms:W3CDTF">2025-08-15T14:34:26Z</dcterms:modified>
</cp:coreProperties>
</file>